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2 - Bezkanálová teplovod..." sheetId="2" r:id="rId2"/>
    <sheet name="03 - Vedlejší a ostatní n..." sheetId="3" r:id="rId3"/>
    <sheet name="01 - Sociální zařízení 1...." sheetId="4" r:id="rId4"/>
    <sheet name="04 - Stavební úpravy topn...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'02 - Bezkanálová teplovod...'!$C$84:$K$148</definedName>
    <definedName name="_xlnm.Print_Area" localSheetId="1">'02 - Bezkanálová teplovod...'!$C$4:$J$36,'02 - Bezkanálová teplovod...'!$C$42:$J$66,'02 - Bezkanálová teplovod...'!$C$72:$K$148</definedName>
    <definedName name="_xlnm.Print_Titles" localSheetId="1">'02 - Bezkanálová teplovod...'!$84:$84</definedName>
    <definedName name="_xlnm._FilterDatabase" localSheetId="2" hidden="1">'03 - Vedlejší a ostatní n...'!$C$76:$K$83</definedName>
    <definedName name="_xlnm.Print_Area" localSheetId="2">'03 - Vedlejší a ostatní n...'!$C$4:$J$36,'03 - Vedlejší a ostatní n...'!$C$42:$J$58,'03 - Vedlejší a ostatní n...'!$C$64:$K$83</definedName>
    <definedName name="_xlnm.Print_Titles" localSheetId="2">'03 - Vedlejší a ostatní n...'!$76:$76</definedName>
    <definedName name="_xlnm._FilterDatabase" localSheetId="3" hidden="1">'01 - Sociální zařízení 1....'!$C$104:$K$500</definedName>
    <definedName name="_xlnm.Print_Area" localSheetId="3">'01 - Sociální zařízení 1....'!$C$4:$J$36,'01 - Sociální zařízení 1....'!$C$42:$J$86,'01 - Sociální zařízení 1....'!$C$92:$K$500</definedName>
    <definedName name="_xlnm.Print_Titles" localSheetId="3">'01 - Sociální zařízení 1....'!$104:$104</definedName>
    <definedName name="_xlnm._FilterDatabase" localSheetId="4" hidden="1">'04 - Stavební úpravy topn...'!$C$84:$K$141</definedName>
    <definedName name="_xlnm.Print_Area" localSheetId="4">'04 - Stavební úpravy topn...'!$C$4:$J$36,'04 - Stavební úpravy topn...'!$C$42:$J$66,'04 - Stavební úpravy topn...'!$C$72:$K$141</definedName>
    <definedName name="_xlnm.Print_Titles" localSheetId="4">'04 - Stavební úpravy topn...'!$84:$84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0"/>
  <c r="BH130"/>
  <c r="BG130"/>
  <c r="BF130"/>
  <c r="T130"/>
  <c r="T129"/>
  <c r="R130"/>
  <c r="R129"/>
  <c r="P130"/>
  <c r="P129"/>
  <c r="BK130"/>
  <c r="BK129"/>
  <c r="J129"/>
  <c r="J130"/>
  <c r="BE130"/>
  <c r="J65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T118"/>
  <c r="T117"/>
  <c r="R119"/>
  <c r="R118"/>
  <c r="R117"/>
  <c r="P119"/>
  <c r="P118"/>
  <c r="P117"/>
  <c r="BK119"/>
  <c r="BK118"/>
  <c r="J118"/>
  <c r="BK117"/>
  <c r="J117"/>
  <c r="J119"/>
  <c r="BE119"/>
  <c r="J64"/>
  <c r="J63"/>
  <c r="BI116"/>
  <c r="BH116"/>
  <c r="BG116"/>
  <c r="BF116"/>
  <c r="T116"/>
  <c r="T115"/>
  <c r="R116"/>
  <c r="R115"/>
  <c r="P116"/>
  <c r="P115"/>
  <c r="BK116"/>
  <c r="BK115"/>
  <c r="J115"/>
  <c r="J116"/>
  <c r="BE116"/>
  <c r="J62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T109"/>
  <c r="R110"/>
  <c r="R109"/>
  <c r="P110"/>
  <c r="P109"/>
  <c r="BK110"/>
  <c r="BK109"/>
  <c r="J109"/>
  <c r="J110"/>
  <c r="BE110"/>
  <c r="J61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T95"/>
  <c r="R96"/>
  <c r="R95"/>
  <c r="P96"/>
  <c r="P95"/>
  <c r="BK96"/>
  <c r="BK95"/>
  <c r="J95"/>
  <c r="J96"/>
  <c r="BE96"/>
  <c r="J60"/>
  <c r="BI91"/>
  <c r="BH91"/>
  <c r="BG91"/>
  <c r="BF91"/>
  <c r="T91"/>
  <c r="T90"/>
  <c r="R91"/>
  <c r="R90"/>
  <c r="P91"/>
  <c r="P90"/>
  <c r="BK91"/>
  <c r="BK90"/>
  <c r="J90"/>
  <c r="J91"/>
  <c r="BE91"/>
  <c r="J59"/>
  <c r="BI88"/>
  <c r="F34"/>
  <c i="1" r="BD55"/>
  <c i="5" r="BH88"/>
  <c r="F33"/>
  <c i="1" r="BC55"/>
  <c i="5" r="BG88"/>
  <c r="F32"/>
  <c i="1" r="BB55"/>
  <c i="5" r="BF88"/>
  <c r="J31"/>
  <c i="1" r="AW55"/>
  <c i="5" r="F31"/>
  <c i="1" r="BA55"/>
  <c i="5" r="T88"/>
  <c r="T87"/>
  <c r="T86"/>
  <c r="T85"/>
  <c r="R88"/>
  <c r="R87"/>
  <c r="R86"/>
  <c r="R85"/>
  <c r="P88"/>
  <c r="P87"/>
  <c r="P86"/>
  <c r="P85"/>
  <c i="1" r="AU55"/>
  <c i="5" r="BK88"/>
  <c r="BK87"/>
  <c r="J87"/>
  <c r="BK86"/>
  <c r="J86"/>
  <c r="BK85"/>
  <c r="J85"/>
  <c r="J56"/>
  <c r="J27"/>
  <c i="1" r="AG55"/>
  <c i="5" r="J88"/>
  <c r="BE88"/>
  <c r="J30"/>
  <c i="1" r="AV55"/>
  <c i="5" r="F30"/>
  <c i="1" r="AZ55"/>
  <c i="5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AY54"/>
  <c r="AX54"/>
  <c i="4" r="BI500"/>
  <c r="BH500"/>
  <c r="BG500"/>
  <c r="BF500"/>
  <c r="T500"/>
  <c r="T499"/>
  <c r="R500"/>
  <c r="R499"/>
  <c r="P500"/>
  <c r="P499"/>
  <c r="BK500"/>
  <c r="BK499"/>
  <c r="J499"/>
  <c r="J500"/>
  <c r="BE500"/>
  <c r="J85"/>
  <c r="BI498"/>
  <c r="BH498"/>
  <c r="BG498"/>
  <c r="BF498"/>
  <c r="T498"/>
  <c r="T497"/>
  <c r="R498"/>
  <c r="R497"/>
  <c r="P498"/>
  <c r="P497"/>
  <c r="BK498"/>
  <c r="BK497"/>
  <c r="J497"/>
  <c r="J498"/>
  <c r="BE498"/>
  <c r="J84"/>
  <c r="BI496"/>
  <c r="BH496"/>
  <c r="BG496"/>
  <c r="BF496"/>
  <c r="T496"/>
  <c r="T495"/>
  <c r="R496"/>
  <c r="R495"/>
  <c r="P496"/>
  <c r="P495"/>
  <c r="BK496"/>
  <c r="BK495"/>
  <c r="J495"/>
  <c r="J496"/>
  <c r="BE496"/>
  <c r="J83"/>
  <c r="BI490"/>
  <c r="BH490"/>
  <c r="BG490"/>
  <c r="BF490"/>
  <c r="T490"/>
  <c r="R490"/>
  <c r="P490"/>
  <c r="BK490"/>
  <c r="J490"/>
  <c r="BE490"/>
  <c r="BI489"/>
  <c r="BH489"/>
  <c r="BG489"/>
  <c r="BF489"/>
  <c r="T489"/>
  <c r="R489"/>
  <c r="P489"/>
  <c r="BK489"/>
  <c r="J489"/>
  <c r="BE489"/>
  <c r="BI488"/>
  <c r="BH488"/>
  <c r="BG488"/>
  <c r="BF488"/>
  <c r="T488"/>
  <c r="R488"/>
  <c r="P488"/>
  <c r="BK488"/>
  <c r="J488"/>
  <c r="BE488"/>
  <c r="BI486"/>
  <c r="BH486"/>
  <c r="BG486"/>
  <c r="BF486"/>
  <c r="T486"/>
  <c r="R486"/>
  <c r="P486"/>
  <c r="BK486"/>
  <c r="J486"/>
  <c r="BE486"/>
  <c r="BI484"/>
  <c r="BH484"/>
  <c r="BG484"/>
  <c r="BF484"/>
  <c r="T484"/>
  <c r="T483"/>
  <c r="R484"/>
  <c r="R483"/>
  <c r="P484"/>
  <c r="P483"/>
  <c r="BK484"/>
  <c r="BK483"/>
  <c r="J483"/>
  <c r="J484"/>
  <c r="BE484"/>
  <c r="J82"/>
  <c r="BI482"/>
  <c r="BH482"/>
  <c r="BG482"/>
  <c r="BF482"/>
  <c r="T482"/>
  <c r="R482"/>
  <c r="P482"/>
  <c r="BK482"/>
  <c r="J482"/>
  <c r="BE482"/>
  <c r="BI479"/>
  <c r="BH479"/>
  <c r="BG479"/>
  <c r="BF479"/>
  <c r="T479"/>
  <c r="T478"/>
  <c r="R479"/>
  <c r="R478"/>
  <c r="P479"/>
  <c r="P478"/>
  <c r="BK479"/>
  <c r="BK478"/>
  <c r="J478"/>
  <c r="J479"/>
  <c r="BE479"/>
  <c r="J81"/>
  <c r="BI477"/>
  <c r="BH477"/>
  <c r="BG477"/>
  <c r="BF477"/>
  <c r="T477"/>
  <c r="R477"/>
  <c r="P477"/>
  <c r="BK477"/>
  <c r="J477"/>
  <c r="BE477"/>
  <c r="BI476"/>
  <c r="BH476"/>
  <c r="BG476"/>
  <c r="BF476"/>
  <c r="T476"/>
  <c r="R476"/>
  <c r="P476"/>
  <c r="BK476"/>
  <c r="J476"/>
  <c r="BE476"/>
  <c r="BI475"/>
  <c r="BH475"/>
  <c r="BG475"/>
  <c r="BF475"/>
  <c r="T475"/>
  <c r="R475"/>
  <c r="P475"/>
  <c r="BK475"/>
  <c r="J475"/>
  <c r="BE475"/>
  <c r="BI474"/>
  <c r="BH474"/>
  <c r="BG474"/>
  <c r="BF474"/>
  <c r="T474"/>
  <c r="R474"/>
  <c r="P474"/>
  <c r="BK474"/>
  <c r="J474"/>
  <c r="BE474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30"/>
  <c r="BH430"/>
  <c r="BG430"/>
  <c r="BF430"/>
  <c r="T430"/>
  <c r="T429"/>
  <c r="R430"/>
  <c r="R429"/>
  <c r="P430"/>
  <c r="P429"/>
  <c r="BK430"/>
  <c r="BK429"/>
  <c r="J429"/>
  <c r="J430"/>
  <c r="BE430"/>
  <c r="J80"/>
  <c r="BI428"/>
  <c r="BH428"/>
  <c r="BG428"/>
  <c r="BF428"/>
  <c r="T428"/>
  <c r="R428"/>
  <c r="P428"/>
  <c r="BK428"/>
  <c r="J428"/>
  <c r="BE428"/>
  <c r="BI427"/>
  <c r="BH427"/>
  <c r="BG427"/>
  <c r="BF427"/>
  <c r="T427"/>
  <c r="R427"/>
  <c r="P427"/>
  <c r="BK427"/>
  <c r="J427"/>
  <c r="BE427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7"/>
  <c r="BH417"/>
  <c r="BG417"/>
  <c r="BF417"/>
  <c r="T417"/>
  <c r="R417"/>
  <c r="P417"/>
  <c r="BK417"/>
  <c r="J417"/>
  <c r="BE417"/>
  <c r="BI414"/>
  <c r="BH414"/>
  <c r="BG414"/>
  <c r="BF414"/>
  <c r="T414"/>
  <c r="R414"/>
  <c r="P414"/>
  <c r="BK414"/>
  <c r="J414"/>
  <c r="BE414"/>
  <c r="BI409"/>
  <c r="BH409"/>
  <c r="BG409"/>
  <c r="BF409"/>
  <c r="T409"/>
  <c r="T408"/>
  <c r="R409"/>
  <c r="R408"/>
  <c r="P409"/>
  <c r="P408"/>
  <c r="BK409"/>
  <c r="BK408"/>
  <c r="J408"/>
  <c r="J409"/>
  <c r="BE409"/>
  <c r="J79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3"/>
  <c r="BH403"/>
  <c r="BG403"/>
  <c r="BF403"/>
  <c r="T403"/>
  <c r="T402"/>
  <c r="R403"/>
  <c r="R402"/>
  <c r="P403"/>
  <c r="P402"/>
  <c r="BK403"/>
  <c r="BK402"/>
  <c r="J402"/>
  <c r="J403"/>
  <c r="BE403"/>
  <c r="J78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4"/>
  <c r="BH394"/>
  <c r="BG394"/>
  <c r="BF394"/>
  <c r="T394"/>
  <c r="R394"/>
  <c r="P394"/>
  <c r="BK394"/>
  <c r="J394"/>
  <c r="BE394"/>
  <c r="BI393"/>
  <c r="BH393"/>
  <c r="BG393"/>
  <c r="BF393"/>
  <c r="T393"/>
  <c r="R393"/>
  <c r="P393"/>
  <c r="BK393"/>
  <c r="J393"/>
  <c r="BE393"/>
  <c r="BI392"/>
  <c r="BH392"/>
  <c r="BG392"/>
  <c r="BF392"/>
  <c r="T392"/>
  <c r="R392"/>
  <c r="P392"/>
  <c r="BK392"/>
  <c r="J392"/>
  <c r="BE392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4"/>
  <c r="BH384"/>
  <c r="BG384"/>
  <c r="BF384"/>
  <c r="T384"/>
  <c r="T383"/>
  <c r="R384"/>
  <c r="R383"/>
  <c r="P384"/>
  <c r="P383"/>
  <c r="BK384"/>
  <c r="BK383"/>
  <c r="J383"/>
  <c r="J384"/>
  <c r="BE384"/>
  <c r="J77"/>
  <c r="BI382"/>
  <c r="BH382"/>
  <c r="BG382"/>
  <c r="BF382"/>
  <c r="T382"/>
  <c r="T381"/>
  <c r="R382"/>
  <c r="R381"/>
  <c r="P382"/>
  <c r="P381"/>
  <c r="BK382"/>
  <c r="BK381"/>
  <c r="J381"/>
  <c r="J382"/>
  <c r="BE382"/>
  <c r="J76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8"/>
  <c r="BH378"/>
  <c r="BG378"/>
  <c r="BF378"/>
  <c r="T378"/>
  <c r="T377"/>
  <c r="R378"/>
  <c r="R377"/>
  <c r="P378"/>
  <c r="P377"/>
  <c r="BK378"/>
  <c r="BK377"/>
  <c r="J377"/>
  <c r="J378"/>
  <c r="BE378"/>
  <c r="J75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T363"/>
  <c r="R364"/>
  <c r="R363"/>
  <c r="P364"/>
  <c r="P363"/>
  <c r="BK364"/>
  <c r="BK363"/>
  <c r="J363"/>
  <c r="J364"/>
  <c r="BE364"/>
  <c r="J74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6"/>
  <c r="BH356"/>
  <c r="BG356"/>
  <c r="BF356"/>
  <c r="T356"/>
  <c r="R356"/>
  <c r="P356"/>
  <c r="BK356"/>
  <c r="J356"/>
  <c r="BE356"/>
  <c r="BI355"/>
  <c r="BH355"/>
  <c r="BG355"/>
  <c r="BF355"/>
  <c r="T355"/>
  <c r="T354"/>
  <c r="R355"/>
  <c r="R354"/>
  <c r="P355"/>
  <c r="P354"/>
  <c r="BK355"/>
  <c r="BK354"/>
  <c r="J354"/>
  <c r="J355"/>
  <c r="BE355"/>
  <c r="J73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6"/>
  <c r="BH346"/>
  <c r="BG346"/>
  <c r="BF346"/>
  <c r="T346"/>
  <c r="T345"/>
  <c r="R346"/>
  <c r="R345"/>
  <c r="P346"/>
  <c r="P345"/>
  <c r="BK346"/>
  <c r="BK345"/>
  <c r="J345"/>
  <c r="J346"/>
  <c r="BE346"/>
  <c r="J72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5"/>
  <c r="BH335"/>
  <c r="BG335"/>
  <c r="BF335"/>
  <c r="T335"/>
  <c r="T334"/>
  <c r="R335"/>
  <c r="R334"/>
  <c r="P335"/>
  <c r="P334"/>
  <c r="BK335"/>
  <c r="BK334"/>
  <c r="J334"/>
  <c r="J335"/>
  <c r="BE335"/>
  <c r="J71"/>
  <c r="BI333"/>
  <c r="BH333"/>
  <c r="BG333"/>
  <c r="BF333"/>
  <c r="T333"/>
  <c r="R333"/>
  <c r="P333"/>
  <c r="BK333"/>
  <c r="J333"/>
  <c r="BE333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5"/>
  <c r="BH325"/>
  <c r="BG325"/>
  <c r="BF325"/>
  <c r="T325"/>
  <c r="T324"/>
  <c r="T323"/>
  <c r="R325"/>
  <c r="R324"/>
  <c r="R323"/>
  <c r="P325"/>
  <c r="P324"/>
  <c r="P323"/>
  <c r="BK325"/>
  <c r="BK324"/>
  <c r="J324"/>
  <c r="BK323"/>
  <c r="J323"/>
  <c r="J325"/>
  <c r="BE325"/>
  <c r="J70"/>
  <c r="J69"/>
  <c r="BI322"/>
  <c r="BH322"/>
  <c r="BG322"/>
  <c r="BF322"/>
  <c r="T322"/>
  <c r="T321"/>
  <c r="R322"/>
  <c r="R321"/>
  <c r="P322"/>
  <c r="P321"/>
  <c r="BK322"/>
  <c r="BK321"/>
  <c r="J321"/>
  <c r="J322"/>
  <c r="BE322"/>
  <c r="J68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6"/>
  <c r="BH316"/>
  <c r="BG316"/>
  <c r="BF316"/>
  <c r="T316"/>
  <c r="T315"/>
  <c r="R316"/>
  <c r="R315"/>
  <c r="P316"/>
  <c r="P315"/>
  <c r="BK316"/>
  <c r="BK315"/>
  <c r="J315"/>
  <c r="J316"/>
  <c r="BE316"/>
  <c r="J67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4"/>
  <c r="BH274"/>
  <c r="BG274"/>
  <c r="BF274"/>
  <c r="T274"/>
  <c r="R274"/>
  <c r="P274"/>
  <c r="BK274"/>
  <c r="J274"/>
  <c r="BE27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1"/>
  <c r="BH241"/>
  <c r="BG241"/>
  <c r="BF241"/>
  <c r="T241"/>
  <c r="T240"/>
  <c r="R241"/>
  <c r="R240"/>
  <c r="P241"/>
  <c r="P240"/>
  <c r="BK241"/>
  <c r="BK240"/>
  <c r="J240"/>
  <c r="J241"/>
  <c r="BE241"/>
  <c r="J66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T235"/>
  <c r="R236"/>
  <c r="R235"/>
  <c r="P236"/>
  <c r="P235"/>
  <c r="BK236"/>
  <c r="BK235"/>
  <c r="J235"/>
  <c r="J236"/>
  <c r="BE236"/>
  <c r="J65"/>
  <c r="BI233"/>
  <c r="BH233"/>
  <c r="BG233"/>
  <c r="BF233"/>
  <c r="T233"/>
  <c r="T232"/>
  <c r="R233"/>
  <c r="R232"/>
  <c r="P233"/>
  <c r="P232"/>
  <c r="BK233"/>
  <c r="BK232"/>
  <c r="J232"/>
  <c r="J233"/>
  <c r="BE233"/>
  <c r="J64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T219"/>
  <c r="R220"/>
  <c r="R219"/>
  <c r="P220"/>
  <c r="P219"/>
  <c r="BK220"/>
  <c r="BK219"/>
  <c r="J219"/>
  <c r="J220"/>
  <c r="BE220"/>
  <c r="J63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2"/>
  <c r="BH212"/>
  <c r="BG212"/>
  <c r="BF212"/>
  <c r="T212"/>
  <c r="T211"/>
  <c r="R212"/>
  <c r="R211"/>
  <c r="P212"/>
  <c r="P211"/>
  <c r="BK212"/>
  <c r="BK211"/>
  <c r="J211"/>
  <c r="J212"/>
  <c r="BE212"/>
  <c r="J62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8"/>
  <c r="BH198"/>
  <c r="BG198"/>
  <c r="BF198"/>
  <c r="T198"/>
  <c r="T197"/>
  <c r="R198"/>
  <c r="R197"/>
  <c r="P198"/>
  <c r="P197"/>
  <c r="BK198"/>
  <c r="BK197"/>
  <c r="J197"/>
  <c r="J198"/>
  <c r="BE198"/>
  <c r="J61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2"/>
  <c r="BH162"/>
  <c r="BG162"/>
  <c r="BF162"/>
  <c r="T162"/>
  <c r="T161"/>
  <c r="R162"/>
  <c r="R161"/>
  <c r="P162"/>
  <c r="P161"/>
  <c r="BK162"/>
  <c r="BK161"/>
  <c r="J161"/>
  <c r="J162"/>
  <c r="BE162"/>
  <c r="J60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T129"/>
  <c r="R130"/>
  <c r="R129"/>
  <c r="P130"/>
  <c r="P129"/>
  <c r="BK130"/>
  <c r="BK129"/>
  <c r="J129"/>
  <c r="J130"/>
  <c r="BE130"/>
  <c r="J5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F34"/>
  <c i="1" r="BD54"/>
  <c i="4" r="BH108"/>
  <c r="F33"/>
  <c i="1" r="BC54"/>
  <c i="4" r="BG108"/>
  <c r="F32"/>
  <c i="1" r="BB54"/>
  <c i="4" r="BF108"/>
  <c r="J31"/>
  <c i="1" r="AW54"/>
  <c i="4" r="F31"/>
  <c i="1" r="BA54"/>
  <c i="4" r="T108"/>
  <c r="T107"/>
  <c r="T106"/>
  <c r="T105"/>
  <c r="R108"/>
  <c r="R107"/>
  <c r="R106"/>
  <c r="R105"/>
  <c r="P108"/>
  <c r="P107"/>
  <c r="P106"/>
  <c r="P105"/>
  <c i="1" r="AU54"/>
  <c i="4" r="BK108"/>
  <c r="BK107"/>
  <c r="J107"/>
  <c r="BK106"/>
  <c r="J106"/>
  <c r="BK105"/>
  <c r="J105"/>
  <c r="J56"/>
  <c r="J27"/>
  <c i="1" r="AG54"/>
  <c i="4" r="J108"/>
  <c r="BE108"/>
  <c r="J30"/>
  <c i="1" r="AV54"/>
  <c i="4" r="F30"/>
  <c i="1" r="AZ54"/>
  <c i="4" r="J58"/>
  <c r="J57"/>
  <c r="J101"/>
  <c r="F101"/>
  <c r="F99"/>
  <c r="E97"/>
  <c r="J51"/>
  <c r="F51"/>
  <c r="F49"/>
  <c r="E47"/>
  <c r="J36"/>
  <c r="J18"/>
  <c r="E18"/>
  <c r="F102"/>
  <c r="F52"/>
  <c r="J17"/>
  <c r="J12"/>
  <c r="J99"/>
  <c r="J49"/>
  <c r="E7"/>
  <c r="E95"/>
  <c r="E45"/>
  <c i="1" r="AY53"/>
  <c r="AX53"/>
  <c i="3"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53"/>
  <c i="3" r="BH79"/>
  <c r="F33"/>
  <c i="1" r="BC53"/>
  <c i="3" r="BG79"/>
  <c r="F32"/>
  <c i="1" r="BB53"/>
  <c i="3" r="BF79"/>
  <c r="J31"/>
  <c i="1" r="AW53"/>
  <c i="3" r="F31"/>
  <c i="1" r="BA53"/>
  <c i="3" r="T79"/>
  <c r="T78"/>
  <c r="T77"/>
  <c r="R79"/>
  <c r="R78"/>
  <c r="R77"/>
  <c r="P79"/>
  <c r="P78"/>
  <c r="P77"/>
  <c i="1" r="AU53"/>
  <c i="3" r="BK79"/>
  <c r="BK78"/>
  <c r="J78"/>
  <c r="BK77"/>
  <c r="J77"/>
  <c r="J56"/>
  <c r="J27"/>
  <c i="1" r="AG53"/>
  <c i="3" r="J79"/>
  <c r="BE79"/>
  <c r="J30"/>
  <c i="1" r="AV53"/>
  <c i="3" r="F30"/>
  <c i="1" r="AZ53"/>
  <c i="3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2"/>
  <c r="AX52"/>
  <c i="2" r="BI148"/>
  <c r="BH148"/>
  <c r="BG148"/>
  <c r="BF148"/>
  <c r="T148"/>
  <c r="T147"/>
  <c r="T146"/>
  <c r="R148"/>
  <c r="R147"/>
  <c r="R146"/>
  <c r="P148"/>
  <c r="P147"/>
  <c r="P146"/>
  <c r="BK148"/>
  <c r="BK147"/>
  <c r="J147"/>
  <c r="BK146"/>
  <c r="J146"/>
  <c r="J148"/>
  <c r="BE148"/>
  <c r="J65"/>
  <c r="J64"/>
  <c r="BI145"/>
  <c r="BH145"/>
  <c r="BG145"/>
  <c r="BF145"/>
  <c r="T145"/>
  <c r="T144"/>
  <c r="R145"/>
  <c r="R144"/>
  <c r="P145"/>
  <c r="P144"/>
  <c r="BK145"/>
  <c r="BK144"/>
  <c r="J144"/>
  <c r="J145"/>
  <c r="BE145"/>
  <c r="J63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62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T123"/>
  <c r="R124"/>
  <c r="R123"/>
  <c r="P124"/>
  <c r="P123"/>
  <c r="BK124"/>
  <c r="BK123"/>
  <c r="J123"/>
  <c r="J124"/>
  <c r="BE124"/>
  <c r="J61"/>
  <c r="BI120"/>
  <c r="BH120"/>
  <c r="BG120"/>
  <c r="BF120"/>
  <c r="T120"/>
  <c r="T119"/>
  <c r="R120"/>
  <c r="R119"/>
  <c r="P120"/>
  <c r="P119"/>
  <c r="BK120"/>
  <c r="BK119"/>
  <c r="J119"/>
  <c r="J120"/>
  <c r="BE120"/>
  <c r="J60"/>
  <c r="BI117"/>
  <c r="BH117"/>
  <c r="BG117"/>
  <c r="BF117"/>
  <c r="T117"/>
  <c r="T116"/>
  <c r="R117"/>
  <c r="R116"/>
  <c r="P117"/>
  <c r="P116"/>
  <c r="BK117"/>
  <c r="BK116"/>
  <c r="J116"/>
  <c r="J117"/>
  <c r="BE117"/>
  <c r="J59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<sst xmlns="http://schemas.openxmlformats.org/spreadsheetml/2006/main">
  <si>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</si>
  <si>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</si>
  <si>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</si>
  <si>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</si>
  <si>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</si>
  <si>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</si>
  <si>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</si>
  <si>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{e39be9da-b362-49cf-8596-25b9e77a7c4d}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</si>
  <si>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</si>
  <si>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</si>
  <si>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</si>
  <si>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</si>
  <si>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</si>
  <si>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</si>
  <si>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</si>
  <si>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</si>
  <si>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Be0040052018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</si>
  <si>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</si>
  <si>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</si>
  <si>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sociálního zařízení - 1.etapa</t>
  </si>
  <si>
    <t>KSO:</t>
  </si>
  <si>
    <t/>
  </si>
  <si>
    <t>CC-CZ:</t>
  </si>
  <si>
    <t>Místo:</t>
  </si>
  <si>
    <t>areál SOU Elektronického</t>
  </si>
  <si>
    <t>Datum:</t>
  </si>
  <si>
    <t>15. 5. 2018</t>
  </si>
  <si>
    <t>Zadavatel:</t>
  </si>
  <si>
    <t>IČ:</t>
  </si>
  <si>
    <t>69456330</t>
  </si>
  <si>
    <t>SOUE,Vejprnická 56, Plzeň</t>
  </si>
  <si>
    <t>DIČ:</t>
  </si>
  <si>
    <t>CZ69456330</t>
  </si>
  <si>
    <t>Uchazeč:</t>
  </si>
  <si>
    <t>Vyplň údaj</t>
  </si>
  <si>
    <t>Projektant:</t>
  </si>
  <si>
    <t>13882589</t>
  </si>
  <si>
    <t>Luboš Beneda,Čižická 279, 332 09 Štěnovice</t>
  </si>
  <si>
    <t>CZ807271008</t>
  </si>
  <si>
    <t>True</t>
  </si>
  <si>
    <t>Poznámka:</t>
  </si>
  <si>
    <t xml:space="preserve">Soupis prací je sestaven za využití položek cenové soustavy ÚRS. Cenové a technické podmínky položek Cenové soustavy ÚRS,  které nejsou uvedeny v soupisu prací (tzv. úvodní část katalogů) jsou neomezeně dálkově k dispouici na www.cs-urs.cz. Položky soupisu prací, které nemají ve sloupci "Cenová soustava" uveden žádný údaj, nepocházejí z cenové soustavy ÚRS."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</si>
  <si>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</si>
  <si>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</si>
  <si>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</si>
  <si>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</si>
  <si>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</si>
  <si>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</si>
  <si>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</si>
  <si>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</si>
  <si>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</si>
  <si>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</si>
  <si>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</si>
  <si>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</si>
  <si>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</si>
  <si>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</si>
  <si>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</si>
  <si>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</si>
  <si>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</si>
  <si>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</si>
  <si>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</si>
  <si>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</si>
  <si>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</si>
  <si>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</si>
  <si>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</si>
  <si>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</si>
  <si>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</si>
  <si>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</si>
  <si>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</si>
  <si>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</si>
  <si>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</si>
  <si>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</si>
  <si>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</si>
  <si>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</si>
  <si>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</si>
  <si>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</si>
  <si>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</si>
  <si>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</si>
  <si>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</si>
  <si>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</si>
  <si>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</si>
  <si>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</t>
  </si>
  <si>
    <t>Bezkanálová teplovodní přípojka</t>
  </si>
  <si>
    <t>STA</t>
  </si>
  <si>
    <t>1</t>
  </si>
  <si>
    <t>{e74f021b-e9d8-4534-8e6c-45073963537e}</t>
  </si>
  <si>
    <t>2</t>
  </si>
  <si>
    <t>03</t>
  </si>
  <si>
    <t>Vedlejší a ostatní náklady</t>
  </si>
  <si>
    <t>VON</t>
  </si>
  <si>
    <t>{54b30459-6fad-4ae8-b87d-deec28f2edad}</t>
  </si>
  <si>
    <t>01</t>
  </si>
  <si>
    <t>Sociální zařízení 1.etapa</t>
  </si>
  <si>
    <t>{f38cb285-a170-4ac7-a425-2e208bf6ab89}</t>
  </si>
  <si>
    <t>04</t>
  </si>
  <si>
    <t>Stavební úpravy topného kanálu</t>
  </si>
  <si>
    <t>{89022855-4ef4-437a-ac63-c6ed99adc4f2}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</si>
  <si>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</si>
  <si>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</si>
  <si>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</si>
  <si>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</si>
  <si>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</si>
  <si>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</si>
  <si>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</si>
  <si>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02 - Bezkanálová teplovodní přípojka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</si>
  <si>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</si>
  <si>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</si>
  <si>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</si>
  <si>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</si>
  <si>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</si>
  <si>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</si>
  <si>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</si>
  <si>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</si>
  <si>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</si>
  <si>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96 - Bourání konstrukcí</t>
  </si>
  <si>
    <t xml:space="preserve">    997 - Přesun sutě</t>
  </si>
  <si>
    <t xml:space="preserve">    998 - Přesun hmot</t>
  </si>
  <si>
    <t>PSV - PSV</t>
  </si>
  <si>
    <t xml:space="preserve">    730 - Topný systém - viz. samostatný soupis prací a materiálu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</si>
  <si>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</si>
  <si>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</si>
  <si>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</si>
  <si>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</si>
  <si>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</si>
  <si>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</si>
  <si>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</si>
  <si>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</si>
  <si>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</si>
  <si>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</si>
  <si>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</si>
  <si>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</si>
  <si>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</si>
  <si>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</si>
  <si>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</si>
  <si>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</si>
  <si>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</si>
  <si>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</si>
  <si>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</si>
  <si>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113107311</t>
  </si>
  <si>
    <t>Odstranění podkladů nebo krytů strojně plochy jednotlivě do 50 m2 s přemístěním hmot na skládku na vzdálenost do 3 m nebo s naložením na dopravní prostředek z kameniva těženého, o tl. vrstvy do 100 mm</t>
  </si>
  <si>
    <t>m2</t>
  </si>
  <si>
    <t>CS ÚRS 2018 01</t>
  </si>
  <si>
    <t>4</t>
  </si>
  <si>
    <t>135066242</t>
  </si>
  <si>
    <t>VV</t>
  </si>
  <si>
    <t>3,0*(3,0+5,42)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</si>
  <si>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</si>
  <si>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</si>
  <si>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-279234237</t>
  </si>
  <si>
    <t>3</t>
  </si>
  <si>
    <t>121101103</t>
  </si>
  <si>
    <t xml:space="preserve">Sejmutí ornice nebo lesní půdy  s vodorovným přemístěním na hromady v místě upotřebení nebo na dočasné či trvalé skládky se složením, na vzdálenost přes 100 do 250 m</t>
  </si>
  <si>
    <t>m3</t>
  </si>
  <si>
    <t>-1056656183</t>
  </si>
  <si>
    <t>0,25*3,0*16,86</t>
  </si>
  <si>
    <t>132201201</t>
  </si>
  <si>
    <t xml:space="preserve">Hloubení zapažených i nezapažených rýh šířky přes 600 do 3 000 mm  s urovnáním dna do předepsaného profilu a spádu v hornině tř. 3 do 100 m3</t>
  </si>
  <si>
    <t>1684603484</t>
  </si>
  <si>
    <t>(0,7+0,95)/2*3,0*(16,85+8,42)</t>
  </si>
  <si>
    <t>5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</si>
  <si>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</si>
  <si>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</si>
  <si>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1104557924</t>
  </si>
  <si>
    <t>62,543*0,5 'Přepočtené koeficientem množství</t>
  </si>
  <si>
    <t>6</t>
  </si>
  <si>
    <t>162301101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</si>
  <si>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</si>
  <si>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-317998145</t>
  </si>
  <si>
    <t>7</t>
  </si>
  <si>
    <t>167101101</t>
  </si>
  <si>
    <t xml:space="preserve">Nakládání, skládání a překládání neulehlého výkopku nebo sypaniny  nakládání, množství do 100 m3, z hornin tř. 1 až 4</t>
  </si>
  <si>
    <t>-317141475</t>
  </si>
  <si>
    <t>75,81*0,25</t>
  </si>
  <si>
    <t>8</t>
  </si>
  <si>
    <t>174101101</t>
  </si>
  <si>
    <t xml:space="preserve">Zásyp sypaninou z jakékoliv horniny  s uložením výkopku ve vrstvách se zhutněním jam, šachet, rýh nebo kolem objektů v těchto vykopávkách</t>
  </si>
  <si>
    <t>-1709910714</t>
  </si>
  <si>
    <t>0,09*1,4*(16,85+8,42)</t>
  </si>
  <si>
    <t>9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</si>
  <si>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</si>
  <si>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</si>
  <si>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-699212381</t>
  </si>
  <si>
    <t>(0,1+0,16)*1,4*(16,85+8,42)</t>
  </si>
  <si>
    <t>10</t>
  </si>
  <si>
    <t>M</t>
  </si>
  <si>
    <t>58337302</t>
  </si>
  <si>
    <t>štěrkopísek frakce 0/16</t>
  </si>
  <si>
    <t>t</t>
  </si>
  <si>
    <t>-1779313147</t>
  </si>
  <si>
    <t>9,198*2 'Přepočtené koeficientem množství</t>
  </si>
  <si>
    <t>11</t>
  </si>
  <si>
    <t>180404111</t>
  </si>
  <si>
    <t xml:space="preserve">Založení hřišťového trávníku výsevem  na vrstvě ornice</t>
  </si>
  <si>
    <t>-434974887</t>
  </si>
  <si>
    <t>12</t>
  </si>
  <si>
    <t>00572410</t>
  </si>
  <si>
    <t>osivo směs travní parková</t>
  </si>
  <si>
    <t>kg</t>
  </si>
  <si>
    <t>2144535319</t>
  </si>
  <si>
    <t>75,81*0,03 'Přepočtené koeficientem množství</t>
  </si>
  <si>
    <t>13</t>
  </si>
  <si>
    <t>181301104</t>
  </si>
  <si>
    <t>Rozprostření a urovnání ornice v rovině nebo ve svahu sklonu do 1:5 při souvislé ploše do 500 m2, tl. vrstvy přes 200 do 250 mm</t>
  </si>
  <si>
    <t>470746001</t>
  </si>
  <si>
    <t>3,0*(16,85+8,42)</t>
  </si>
  <si>
    <t>451573111</t>
  </si>
  <si>
    <t>Lože pod potrubí, stoky a drobné objekty v otevřeném výkopu z písku a štěrkopísku do 63 mm</t>
  </si>
  <si>
    <t>1516129800</t>
  </si>
  <si>
    <t>0,15*1,4*(16,85+8,42)</t>
  </si>
  <si>
    <t>14</t>
  </si>
  <si>
    <t>919735113</t>
  </si>
  <si>
    <t xml:space="preserve">Řezání stávajícího živičného krytu nebo podkladu  hloubky přes 100 do 150 mm</t>
  </si>
  <si>
    <t>m</t>
  </si>
  <si>
    <t>163393490</t>
  </si>
  <si>
    <t>5,42+8,42+3,0</t>
  </si>
  <si>
    <t>Svislé a kompletní konstrukce</t>
  </si>
  <si>
    <t>16</t>
  </si>
  <si>
    <t>310321111</t>
  </si>
  <si>
    <t>Zabetonování otvorů ve zdivu nadzákladovém včetně bednění, odbednění a výztuže (materiál v ceně) plochy do 1 m2</t>
  </si>
  <si>
    <t>-762105471</t>
  </si>
  <si>
    <t>0,3*0,5*1,4*3</t>
  </si>
  <si>
    <t>Ostatní konstrukce a práce, bourání</t>
  </si>
  <si>
    <t>17</t>
  </si>
  <si>
    <t>985131111</t>
  </si>
  <si>
    <t>Očištění ploch stěn, rubu kleneb a podlah tlakovou vodou</t>
  </si>
  <si>
    <t>1224277698</t>
  </si>
  <si>
    <t>vyčištění kanálu po demontážích</t>
  </si>
  <si>
    <t>(1,4+0,5*2)*(16,85+8,42)</t>
  </si>
  <si>
    <t>96</t>
  </si>
  <si>
    <t>Bourání konstrukcí</t>
  </si>
  <si>
    <t>19</t>
  </si>
  <si>
    <t>713410853</t>
  </si>
  <si>
    <t xml:space="preserve">Odstranění tepelné izolace potrubí a ohybů pásy nebo rohožemi  s povrchovou úpravou hliníkovou fólií připevněnými ocelovým drátem do konstrukce z ocelových pásů potrubí, tloušťka izolace přes 50 mm</t>
  </si>
  <si>
    <t>-1897737630</t>
  </si>
  <si>
    <t>potrubí vytápění</t>
  </si>
  <si>
    <t>50,8</t>
  </si>
  <si>
    <t>20</t>
  </si>
  <si>
    <t>722130803</t>
  </si>
  <si>
    <t xml:space="preserve">Demontáž potrubí z ocelových trubek pozinkovaných  závitových přes 40 do DN 50</t>
  </si>
  <si>
    <t>966564761</t>
  </si>
  <si>
    <t>demontáž rozvodu vody v kanále - teplé, studené a cirkulace</t>
  </si>
  <si>
    <t>3*(18,4+7,0)</t>
  </si>
  <si>
    <t>733120832</t>
  </si>
  <si>
    <t xml:space="preserve">Demontáž potrubí z trubek ocelových hladkých  Ø přes 89 do 133</t>
  </si>
  <si>
    <t>1068547385</t>
  </si>
  <si>
    <t>vytápění 2x</t>
  </si>
  <si>
    <t>2*(18,4+7,0)</t>
  </si>
  <si>
    <t>22</t>
  </si>
  <si>
    <t>767996701</t>
  </si>
  <si>
    <t xml:space="preserve">Demontáž ostatních zámečnických konstrukcí  o hmotnosti jednotlivých dílů řezáním do 50 kg</t>
  </si>
  <si>
    <t>1371880741</t>
  </si>
  <si>
    <t>ocelové konzole</t>
  </si>
  <si>
    <t>26,0*1,4*5,94</t>
  </si>
  <si>
    <t>18</t>
  </si>
  <si>
    <t>963051110</t>
  </si>
  <si>
    <t xml:space="preserve">Bourání železobetonových stropů  deskových, tl. do 80 mm</t>
  </si>
  <si>
    <t>-1017980358</t>
  </si>
  <si>
    <t>1,8*(17,65+7,62)*0,09</t>
  </si>
  <si>
    <t>997</t>
  </si>
  <si>
    <t>Přesun sutě</t>
  </si>
  <si>
    <t>23</t>
  </si>
  <si>
    <t>997013111</t>
  </si>
  <si>
    <t>Vnitrostaveništní doprava suti a vybouraných hmot vodorovně do 50 m svisle s použitím mechanizace pro budovy a haly výšky do 6 m</t>
  </si>
  <si>
    <t>-1779946430</t>
  </si>
  <si>
    <t>24</t>
  </si>
  <si>
    <t>997013501</t>
  </si>
  <si>
    <t>Odvoz suti a vybouraných hmot na skládku nebo meziskládku se složením, na vzdálenost do 1 km</t>
  </si>
  <si>
    <t>-1852354958</t>
  </si>
  <si>
    <t>25</t>
  </si>
  <si>
    <t>997013509</t>
  </si>
  <si>
    <t>Odvoz suti a vybouraných hmot na skládku nebo meziskládku se složením, na vzdálenost Příplatek k ceně za každý další i započatý 1 km přes 1 km</t>
  </si>
  <si>
    <t>1012068863</t>
  </si>
  <si>
    <t>24,214*14 'Přepočtené koeficientem množství</t>
  </si>
  <si>
    <t>26</t>
  </si>
  <si>
    <t>997013831</t>
  </si>
  <si>
    <t>Poplatek za uložení stavebního odpadu na skládce (skládkovné) směsného</t>
  </si>
  <si>
    <t>-1319246658</t>
  </si>
  <si>
    <t>998</t>
  </si>
  <si>
    <t>Přesun hmot</t>
  </si>
  <si>
    <t>27</t>
  </si>
  <si>
    <t>998272201</t>
  </si>
  <si>
    <t>Přesun hmot pro trubní vedení z ocelových trub svařovaných pro vodovody, plynovody, teplovody, shybky, produktovody v otevřeném výkopu dopravní vzdálenost do 15 m</t>
  </si>
  <si>
    <t>599077719</t>
  </si>
  <si>
    <t>PSV</t>
  </si>
  <si>
    <t>730</t>
  </si>
  <si>
    <t>Topný systém - viz. samostatný soupis prací a materiálu</t>
  </si>
  <si>
    <t>28</t>
  </si>
  <si>
    <t>R730-001</t>
  </si>
  <si>
    <t>Předizolovaný topný systém - viz.samostatný soupis prací a materiálu</t>
  </si>
  <si>
    <t>kpl</t>
  </si>
  <si>
    <t>179464391</t>
  </si>
  <si>
    <t>03 - Vedlejší a ostatní náklady</t>
  </si>
  <si>
    <t>VRN - Vedlejší rozpočtové náklady</t>
  </si>
  <si>
    <t>VRN</t>
  </si>
  <si>
    <t>Vedlejší rozpočtové náklady</t>
  </si>
  <si>
    <t>011002000</t>
  </si>
  <si>
    <t xml:space="preserve">Průzkumné práce,  revize nutné k předání stavby_x000d_
</t>
  </si>
  <si>
    <t>Kč</t>
  </si>
  <si>
    <t>1548222823</t>
  </si>
  <si>
    <t>013254000</t>
  </si>
  <si>
    <t>Průzkumné, geodetické a projektové práce projektové práce dokumentace stavby (výkresová a textová) skutečného provedení stavby</t>
  </si>
  <si>
    <t>CS ÚRS 2017 01</t>
  </si>
  <si>
    <t>1024</t>
  </si>
  <si>
    <t>-211067383</t>
  </si>
  <si>
    <t>030001000</t>
  </si>
  <si>
    <t>Zařízení staveniště ,vč.provozních vlivů související s etapizací stavby a provozu objektu</t>
  </si>
  <si>
    <t>745501473</t>
  </si>
  <si>
    <t>042503000</t>
  </si>
  <si>
    <t>Inženýrská činnost posudky plán BOZP na staveništi_x000d_
- zřízení cedulí BOZP - dle požadavků koordinátora stavby</t>
  </si>
  <si>
    <t>-1923823847</t>
  </si>
  <si>
    <t>045002000</t>
  </si>
  <si>
    <t>Hlavní tituly průvodních činností a nákladů inženýrská činnost kompletační a koordinační činnost</t>
  </si>
  <si>
    <t>-1947211828</t>
  </si>
  <si>
    <t>01 - Sociální zařízení 1.etapa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</si>
  <si>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</si>
  <si>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</si>
  <si>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</si>
  <si>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8 - Trubní vedení</t>
  </si>
  <si>
    <t xml:space="preserve">    94 - Lešení a stavební výtahy</t>
  </si>
  <si>
    <t xml:space="preserve">    95 - Různé dokončovací konstrukce a práce pozemních staveb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</si>
  <si>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</si>
  <si>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</si>
  <si>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</si>
  <si>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</si>
  <si>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</si>
  <si>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</si>
  <si>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</si>
  <si>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730 - Ústřední vytápění - viz.samostatný soupis prací a materiálů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</si>
  <si>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</si>
  <si>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</si>
  <si>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</si>
  <si>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</si>
  <si>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</si>
  <si>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</si>
  <si>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 xml:space="preserve">    M21 - Elektroinstalace silnoproud - viz.samostatný soupis prací a materiálů</t>
  </si>
  <si>
    <t xml:space="preserve">    M24 - Vzduchotechnika - viz. samostatný soupis prací</t>
  </si>
  <si>
    <t xml:space="preserve">    M24.1 - Měření a regulace - viz. samostatný soupis prací</t>
  </si>
  <si>
    <t>139711101</t>
  </si>
  <si>
    <t xml:space="preserve">Vykopávka v uzavřených prostorách  s naložením výkopku na dopravní prostředek v hornině tř. 1 až 4</t>
  </si>
  <si>
    <t>835987450</t>
  </si>
  <si>
    <t>pro vni kanalizaci a vodu</t>
  </si>
  <si>
    <t>0,6*1,0*(11,25+3,6+1,5+1,2)</t>
  </si>
  <si>
    <t>162201101</t>
  </si>
  <si>
    <t xml:space="preserve">Vodorovné přemístění výkopku nebo sypaniny po suchu  na obvyklém dopravním prostředku, bez naložení výkopku, avšak se složením bez rozhrnutí z horniny tř. 1 až 4 na vzdálenost do 20 m</t>
  </si>
  <si>
    <t>-220233263</t>
  </si>
  <si>
    <t xml:space="preserve">pro zásyp  kanalizace tam a zpět</t>
  </si>
  <si>
    <t>0,2*1,0*(11,25+3,6+1,5+1,2)*2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</si>
  <si>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</si>
  <si>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</si>
  <si>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287968332</t>
  </si>
  <si>
    <t>0,4*1,0*(11,25+3,6+1,5+1,2)</t>
  </si>
  <si>
    <t>Nakládání, skládání a překládání neulehlého výkopku nebo sypaniny nakládání, množství do 100 m3, z hornin tř. 1 až 4</t>
  </si>
  <si>
    <t>-1085762470</t>
  </si>
  <si>
    <t>171201201</t>
  </si>
  <si>
    <t xml:space="preserve">Uložení sypaniny  na skládky</t>
  </si>
  <si>
    <t>-417616695</t>
  </si>
  <si>
    <t>171201211</t>
  </si>
  <si>
    <t>Poplatek za uložení stavebního odpadu na skládce (skládkovné) zeminy a kameniva zatříděného do Katalogu odpadů pod kódem 170 504</t>
  </si>
  <si>
    <t>-1750799488</t>
  </si>
  <si>
    <t>7,02*1,8 'Přepočtené koeficientem množství</t>
  </si>
  <si>
    <t>174101102</t>
  </si>
  <si>
    <t xml:space="preserve">Zásyp sypaninou z jakékoliv horniny  s uložením výkopku ve vrstvách se zhutněním v uzavřených prostorách s urovnáním povrchu zásypu</t>
  </si>
  <si>
    <t>-13326858</t>
  </si>
  <si>
    <t>0,2*1,0*(11,25+3,6+1,5+1,2)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</si>
  <si>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</si>
  <si>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</si>
  <si>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-1969715328</t>
  </si>
  <si>
    <t>58331200</t>
  </si>
  <si>
    <t>štěrkopísek netříděný zásypový materiál</t>
  </si>
  <si>
    <t>718666786</t>
  </si>
  <si>
    <t>3,51*1,8 'Přepočtené koeficientem množství</t>
  </si>
  <si>
    <t>-1157985272</t>
  </si>
  <si>
    <t>310278842</t>
  </si>
  <si>
    <t xml:space="preserve">Zazdívka otvorů ve zdivu nadzákladovém nepálenými tvárnicemi  plochy přes 0,25 m2 do 1 m2 , ve zdi tl. do 300 mm</t>
  </si>
  <si>
    <t>-2122281</t>
  </si>
  <si>
    <t>0,375*1,2*(0,3+0,6+0,5+0,6+0,6)</t>
  </si>
  <si>
    <t>310279842</t>
  </si>
  <si>
    <t xml:space="preserve">Zazdívka otvorů ve zdivu nadzákladovém nepálenými tvárnicemi  plochy přes 1 m2 do 4 m2 , ve zdi tl. do 300 mm</t>
  </si>
  <si>
    <t>2031320172</t>
  </si>
  <si>
    <t>0,25*0,9*2,1*3</t>
  </si>
  <si>
    <t>317142422</t>
  </si>
  <si>
    <t>Překlady nenosné prefabrikované z pórobetonu přímé osazené do tenkého maltového lože v příčkách tloušťky 100 mm, délky překladu přes 1000 do 1250 mm</t>
  </si>
  <si>
    <t>kus</t>
  </si>
  <si>
    <t>1572673722</t>
  </si>
  <si>
    <t>317234410</t>
  </si>
  <si>
    <t>Vyzdívka mezi nosníky cihlami pálenými na maltu cementovou</t>
  </si>
  <si>
    <t>1226355435</t>
  </si>
  <si>
    <t>0,375*0,1*0,9*3</t>
  </si>
  <si>
    <t>0,25*0,12*1,3*2</t>
  </si>
  <si>
    <t>317941121</t>
  </si>
  <si>
    <t>Osazování ocelových válcovaných nosníků na zdivu I nebo IE nebo U nebo UE nebo L do č. 12 nebo výšky do 120 mm</t>
  </si>
  <si>
    <t>873014356</t>
  </si>
  <si>
    <t>I100</t>
  </si>
  <si>
    <t>9*0,9*8,34/1000</t>
  </si>
  <si>
    <t>I120</t>
  </si>
  <si>
    <t>4*1,3*11,1/1000</t>
  </si>
  <si>
    <t>13010742</t>
  </si>
  <si>
    <t>ocel profilová IPE 100 jakost 11 375</t>
  </si>
  <si>
    <t>-160792041</t>
  </si>
  <si>
    <t>0,068*1,08 'Přepočtené koeficientem množství</t>
  </si>
  <si>
    <t>13010744</t>
  </si>
  <si>
    <t>ocel profilová IPE 120 jakost 11 375</t>
  </si>
  <si>
    <t>1017970467</t>
  </si>
  <si>
    <t>0,058*1,08 'Přepočtené koeficientem množství</t>
  </si>
  <si>
    <t>342272323</t>
  </si>
  <si>
    <t>Příčky z pórobetonových přesných příčkovek [YTONG] hladkých, objemové hmotnosti 500 kg/m3 na tenké maltové lože, tloušťky příčky 100 mm</t>
  </si>
  <si>
    <t>977555698</t>
  </si>
  <si>
    <t>2,75*(4,45+3,6*2)</t>
  </si>
  <si>
    <t>1,5*0,6*3</t>
  </si>
  <si>
    <t>2,27*(4,225*2+0,9*4)</t>
  </si>
  <si>
    <t>-0,7*2,0*8</t>
  </si>
  <si>
    <t>342291121</t>
  </si>
  <si>
    <t>Ukotvení příček plochými kotvami, do konstrukce cihelné</t>
  </si>
  <si>
    <t>-937633486</t>
  </si>
  <si>
    <t>2,75*6+1,5*3+2,27*5</t>
  </si>
  <si>
    <t>342291131</t>
  </si>
  <si>
    <t>Ukotvení příček plochými kotvami, do konstrukce betonové</t>
  </si>
  <si>
    <t>-390780555</t>
  </si>
  <si>
    <t>4,45+3,6*2</t>
  </si>
  <si>
    <t>346244381</t>
  </si>
  <si>
    <t>Plentování ocelových válcovaných nosníků jednostranné cihlami na maltu, výška stojiny do 200 mm</t>
  </si>
  <si>
    <t>38208326</t>
  </si>
  <si>
    <t>0,1*0,9*3*2</t>
  </si>
  <si>
    <t>0,12*1,3*2*2</t>
  </si>
  <si>
    <t>615142002</t>
  </si>
  <si>
    <t>Potažení vnitřních ploch pletivem v ploše nebo pruzích, na plném podkladu sklovláknitým provizorním přichycením nosníků</t>
  </si>
  <si>
    <t>1997835934</t>
  </si>
  <si>
    <t>1,0*(0,9*3+1,3*2)</t>
  </si>
  <si>
    <t>61</t>
  </si>
  <si>
    <t>Úprava povrchů vnitřních</t>
  </si>
  <si>
    <t>611131121</t>
  </si>
  <si>
    <t>Podkladní a spojovací vrstva vnitřních omítaných ploch penetrace akrylát-silikonová nanášená ručně stropů</t>
  </si>
  <si>
    <t>2087417143</t>
  </si>
  <si>
    <t>119-šatna</t>
  </si>
  <si>
    <t>9,73</t>
  </si>
  <si>
    <t>611325421</t>
  </si>
  <si>
    <t>Oprava vápenocementové omítky vnitřních ploch štukové dvouvrstvé, tloušťky do 20 mm a tloušťky štuku do 3 mm stropů, v rozsahu opravované plochy do 10%</t>
  </si>
  <si>
    <t>-1214621682</t>
  </si>
  <si>
    <t>612131121</t>
  </si>
  <si>
    <t>Penetrace akrylát-silikonová vnitřních stěn</t>
  </si>
  <si>
    <t>-2123441364</t>
  </si>
  <si>
    <t>21,832+197,224+3,375</t>
  </si>
  <si>
    <t>612142001</t>
  </si>
  <si>
    <t>Potažení vnitřních stěn sklovláknitým pletivem vtlačeným do tenkovrstvé hmoty</t>
  </si>
  <si>
    <t>-955930937</t>
  </si>
  <si>
    <t>na opr.om. 10%</t>
  </si>
  <si>
    <t>21,832</t>
  </si>
  <si>
    <t>nové omítky</t>
  </si>
  <si>
    <t>197,224</t>
  </si>
  <si>
    <t>malé polochy</t>
  </si>
  <si>
    <t>0,9*2,1*3</t>
  </si>
  <si>
    <t>-ker.obklad</t>
  </si>
  <si>
    <t>-134,28</t>
  </si>
  <si>
    <t>612311131</t>
  </si>
  <si>
    <t>Potažení vnitřních ploch štukem tloušťky do 3 mm svislých konstrukcí stěn</t>
  </si>
  <si>
    <t>274798261</t>
  </si>
  <si>
    <t>612321121</t>
  </si>
  <si>
    <t xml:space="preserve">Omítka vápenocementová vnitřních ploch  nanášená ručně jednovrstvá, tloušťky do 10 mm hladká svislých konstrukcí stěn</t>
  </si>
  <si>
    <t>1590427993</t>
  </si>
  <si>
    <t>95,44+50,892*2</t>
  </si>
  <si>
    <t>29</t>
  </si>
  <si>
    <t>612325215</t>
  </si>
  <si>
    <t>Vápenocementová omítka jednotlivých malých ploch hladká na stěnách, plochy jednotlivě přes 1,0 do 4 m2</t>
  </si>
  <si>
    <t>-1076864161</t>
  </si>
  <si>
    <t>30</t>
  </si>
  <si>
    <t>612325302</t>
  </si>
  <si>
    <t>Vápenocementová nebo vápenná omítka ostění nebo nadpraží štuková</t>
  </si>
  <si>
    <t>1255014378</t>
  </si>
  <si>
    <t>0,375*(0,6+1,2*2)*3</t>
  </si>
  <si>
    <t>31</t>
  </si>
  <si>
    <t>612325411</t>
  </si>
  <si>
    <t>Oprava vápenocementové omítky vnitřních ploch hladké, tloušťky do 20 mm stěn, v rozsahu opravované plochy do 10%, včetně začištění kolem oken a dveří</t>
  </si>
  <si>
    <t>-1256529583</t>
  </si>
  <si>
    <t>119:</t>
  </si>
  <si>
    <t>2,9*(4,45+2,19*2)-(0,8*2,0+1,5*1,45)</t>
  </si>
  <si>
    <t>32</t>
  </si>
  <si>
    <t>619991011</t>
  </si>
  <si>
    <t>Obalení konstrukcí a prvků fólií přilepenou lepící páskou</t>
  </si>
  <si>
    <t>-2016110362</t>
  </si>
  <si>
    <t>1,5*1,45+0,6*1,2*8</t>
  </si>
  <si>
    <t>33</t>
  </si>
  <si>
    <t>622143003</t>
  </si>
  <si>
    <t>Montáž omítkových plastových nebo pozinkovaných rohových profilů</t>
  </si>
  <si>
    <t>893175207</t>
  </si>
  <si>
    <t>kolem nových oken</t>
  </si>
  <si>
    <t>(0,6+1,2*2)*3</t>
  </si>
  <si>
    <t>34</t>
  </si>
  <si>
    <t>590514800</t>
  </si>
  <si>
    <t>lišta rohová Al 10/10 cm s tkaninou bal. 2,5 m</t>
  </si>
  <si>
    <t>-2042188655</t>
  </si>
  <si>
    <t>9*1,05 'Přepočtené koeficientem množství</t>
  </si>
  <si>
    <t>35</t>
  </si>
  <si>
    <t>632451022</t>
  </si>
  <si>
    <t>Potěr cementový vyrovnávací z malty (MC-15) v pásu o průměrné (střední) tl. přes 20 do 30 mm</t>
  </si>
  <si>
    <t>794225002</t>
  </si>
  <si>
    <t>pod parapety nových oken</t>
  </si>
  <si>
    <t>0,375*0,6*3</t>
  </si>
  <si>
    <t>63</t>
  </si>
  <si>
    <t>Podlahy a podlahové konstrukce</t>
  </si>
  <si>
    <t>36</t>
  </si>
  <si>
    <t>631311114</t>
  </si>
  <si>
    <t>Mazanina z betonu prostého tl. přes 50 do 80 mm tř. C 16/20</t>
  </si>
  <si>
    <t>-62678758</t>
  </si>
  <si>
    <t>52,12*0,05</t>
  </si>
  <si>
    <t>37</t>
  </si>
  <si>
    <t>631311124</t>
  </si>
  <si>
    <t xml:space="preserve">Mazanina z betonu  prostého bez zvýšených nároků na prostředí tl. přes 80 do 120 mm tř. C 16/20</t>
  </si>
  <si>
    <t>-758397268</t>
  </si>
  <si>
    <t>podkladní beton - kanalizace</t>
  </si>
  <si>
    <t>0,1*(8,6*1,1+0,6*1,8+6,7*0,8+2,7*1,9+1,8*0,8)</t>
  </si>
  <si>
    <t>0,1*0,8*(3,215+1,0+0,5)</t>
  </si>
  <si>
    <t>38</t>
  </si>
  <si>
    <t>631319171</t>
  </si>
  <si>
    <t>Příplatek k mazanině za stržení povrchu spodní vrstvy před vložením výztuže</t>
  </si>
  <si>
    <t>65649767</t>
  </si>
  <si>
    <t>39</t>
  </si>
  <si>
    <t>631362021</t>
  </si>
  <si>
    <t>Výztuž mazanin ze svařovaných sítí z drátů typu KARI</t>
  </si>
  <si>
    <t>-94464427</t>
  </si>
  <si>
    <t>52,12*1,35/1000*1,25*1,1</t>
  </si>
  <si>
    <t>26,24*1,35/1000*1,25*1,1</t>
  </si>
  <si>
    <t>40</t>
  </si>
  <si>
    <t>635111241</t>
  </si>
  <si>
    <t xml:space="preserve">Násyp ze štěrkopísku, písku nebo kameniva pod podlahy  se zhutněním z kameniva hrubého 8-16</t>
  </si>
  <si>
    <t>-1766936267</t>
  </si>
  <si>
    <t>podkladní pod beton - kanalizace</t>
  </si>
  <si>
    <t>0,1*26,24</t>
  </si>
  <si>
    <t>64</t>
  </si>
  <si>
    <t>Osazování výplní otvorů</t>
  </si>
  <si>
    <t>41</t>
  </si>
  <si>
    <t>642942111</t>
  </si>
  <si>
    <t>Osazování zárubní nebo rámů kovových dveřních lisovaných nebo z úhelníků bez dveřních křídel, na cementovou maltu, plochy otvoru do 2,5 m2</t>
  </si>
  <si>
    <t>1541619285</t>
  </si>
  <si>
    <t>1L/P - 700/1970 mm</t>
  </si>
  <si>
    <t>2L/P - 800/1970 mm</t>
  </si>
  <si>
    <t>42</t>
  </si>
  <si>
    <t>55331115</t>
  </si>
  <si>
    <t>zárubeň ocelová pro běžné zdění hranatý profil 110 700 L/P</t>
  </si>
  <si>
    <t>-1715119288</t>
  </si>
  <si>
    <t>43</t>
  </si>
  <si>
    <t>55331117</t>
  </si>
  <si>
    <t>zárubeň ocelová pro běžné zdění hranatý profil 110 800 L/P</t>
  </si>
  <si>
    <t>-664082528</t>
  </si>
  <si>
    <t>Trubní vedení</t>
  </si>
  <si>
    <t>44</t>
  </si>
  <si>
    <t>871265211</t>
  </si>
  <si>
    <t>Kanalizační potrubí z tvrdého PVC v otevřeném výkopu ve sklonu do 20 %, hladkého plnostěnného jednovrstvého, tuhost třídy SN 4 DN 110</t>
  </si>
  <si>
    <t>617321730</t>
  </si>
  <si>
    <t>45</t>
  </si>
  <si>
    <t>871315211</t>
  </si>
  <si>
    <t>Kanalizační potrubí z tvrdého PVC v otevřeném výkopu ve sklonu do 20 %, hladkého plnostěnného jednovrstvého, tuhost třídy SN 4 DN 160</t>
  </si>
  <si>
    <t>-915029590</t>
  </si>
  <si>
    <t>46</t>
  </si>
  <si>
    <t>877275211</t>
  </si>
  <si>
    <t>Montáž tvarovek z tvrdého PVC-systém KG nebo z polypropylenu-systém KG 2000</t>
  </si>
  <si>
    <t>-518954564</t>
  </si>
  <si>
    <t>47</t>
  </si>
  <si>
    <t>59712505</t>
  </si>
  <si>
    <t>přechod kameninový glazovaný DN 100/125 pryžové/pryžové těsnění (spojovací systém F/F)</t>
  </si>
  <si>
    <t>1152886186</t>
  </si>
  <si>
    <t>48</t>
  </si>
  <si>
    <t>28611502</t>
  </si>
  <si>
    <t>redukce kanalizační PVC 125/110</t>
  </si>
  <si>
    <t>-906220988</t>
  </si>
  <si>
    <t>49</t>
  </si>
  <si>
    <t>28611506</t>
  </si>
  <si>
    <t>redukce kanalizační PVC 160/125</t>
  </si>
  <si>
    <t>1811136848</t>
  </si>
  <si>
    <t>50</t>
  </si>
  <si>
    <t>28614451</t>
  </si>
  <si>
    <t>redukce kanalizační PP vysoká zvuková izolace 110/50</t>
  </si>
  <si>
    <t>1302189790</t>
  </si>
  <si>
    <t>51</t>
  </si>
  <si>
    <t>28614706</t>
  </si>
  <si>
    <t>redukce kanalizační PP třívrstvá zvukově izolovaná 110/75</t>
  </si>
  <si>
    <t>-1398226899</t>
  </si>
  <si>
    <t>52</t>
  </si>
  <si>
    <t>28611606</t>
  </si>
  <si>
    <t>čistící kus kanalizační PVC DN 125</t>
  </si>
  <si>
    <t>323349307</t>
  </si>
  <si>
    <t>53</t>
  </si>
  <si>
    <t>55349578</t>
  </si>
  <si>
    <t>hlavice odvětrávací</t>
  </si>
  <si>
    <t>-1797518874</t>
  </si>
  <si>
    <t>54</t>
  </si>
  <si>
    <t>899102112</t>
  </si>
  <si>
    <t>Osazení poklopů litinových a ocelových včetně rámů pro třídu zatížení A15, A50</t>
  </si>
  <si>
    <t>-231155843</t>
  </si>
  <si>
    <t>55</t>
  </si>
  <si>
    <t>286001 ozn. PSV 14</t>
  </si>
  <si>
    <t>Poklop hliníkový vč.instalačního Al rámu a těsnění 600x900 mm včetně betonové výplně určený k předláždění nově novou nášlapnou vrstvou - ker. dlažbou nebo 1x čistící zónou</t>
  </si>
  <si>
    <t>-312120780</t>
  </si>
  <si>
    <t>94</t>
  </si>
  <si>
    <t>Lešení a stavební výtahy</t>
  </si>
  <si>
    <t>56</t>
  </si>
  <si>
    <t>949101111</t>
  </si>
  <si>
    <t>Lešení pomocné pro objekty pozemních staveb s lešeňovou podlahou v do 1,9 m zatížení do 150 kg/m2</t>
  </si>
  <si>
    <t>709620678</t>
  </si>
  <si>
    <t>52,12</t>
  </si>
  <si>
    <t>95</t>
  </si>
  <si>
    <t>Různé dokončovací konstrukce a práce pozemních staveb</t>
  </si>
  <si>
    <t>57</t>
  </si>
  <si>
    <t>95-001</t>
  </si>
  <si>
    <t>Nezměřitelné práce - zednická výpomoc pro ZTI,ÚT,elektro</t>
  </si>
  <si>
    <t>-2081858523</t>
  </si>
  <si>
    <t>58</t>
  </si>
  <si>
    <t>95-002</t>
  </si>
  <si>
    <t xml:space="preserve">Požární zabezpečení,tabulky, požární ucpávky apod._x000d_
příslušnými tabulkami podle ČSN ISO 3864 bude označen ve všech částech objektu směr únikové cesty, dále el. zařízení a uzávěry jednotlivých energií. </t>
  </si>
  <si>
    <t>660470946</t>
  </si>
  <si>
    <t>59</t>
  </si>
  <si>
    <t>95-002b</t>
  </si>
  <si>
    <t>1x u ordinace_x000d_
3x ve střední chodbě pře pokoji_x000d_
vyhovující jsou univerzální hasící přístroje práškové ABC</t>
  </si>
  <si>
    <t>-213421837</t>
  </si>
  <si>
    <t>60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</si>
  <si>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</si>
  <si>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</si>
  <si>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834135654</t>
  </si>
  <si>
    <t>711131811</t>
  </si>
  <si>
    <t xml:space="preserve">Odstranění izolace proti zemní vlhkosti  na ploše vodorovné V</t>
  </si>
  <si>
    <t>-862965388</t>
  </si>
  <si>
    <t>v místě položení kanalizace a vody</t>
  </si>
  <si>
    <t>8,6*1,1+0,6*1,8+6,7*0,8+2,7*1,9+1,8*0,8</t>
  </si>
  <si>
    <t>0,8*(3,215+1,0+0,5)</t>
  </si>
  <si>
    <t>62</t>
  </si>
  <si>
    <t>713120811</t>
  </si>
  <si>
    <t xml:space="preserve">Odstranění tepelné izolace běžných stavebních konstrukcí  z rohoží, pásů, dílců, desek, bloků podlah volně kladených nebo mezi trámy z vláknitých materiálů, tloušťka izolace do 100 mm</t>
  </si>
  <si>
    <t>1605511874</t>
  </si>
  <si>
    <t>skelná rohož v místě položení kanalizace a vody</t>
  </si>
  <si>
    <t>26,242</t>
  </si>
  <si>
    <t>721140806</t>
  </si>
  <si>
    <t xml:space="preserve">Demontáž potrubí z litinových trub  odpadních nebo dešťových přes 100 do DN 200</t>
  </si>
  <si>
    <t>1240576894</t>
  </si>
  <si>
    <t>-1303968666</t>
  </si>
  <si>
    <t>65</t>
  </si>
  <si>
    <t>725110811</t>
  </si>
  <si>
    <t>Demontáž klozetů splachovacích s nádrží nebo tlakovým splachovačem</t>
  </si>
  <si>
    <t>soubor</t>
  </si>
  <si>
    <t>-1035834158</t>
  </si>
  <si>
    <t>66</t>
  </si>
  <si>
    <t>725122813</t>
  </si>
  <si>
    <t xml:space="preserve">Demontáž pisoárů  s nádrží a 1 záchodkem</t>
  </si>
  <si>
    <t>1032141530</t>
  </si>
  <si>
    <t>67</t>
  </si>
  <si>
    <t>725210821</t>
  </si>
  <si>
    <t>Demontáž umyvadel bez výtokových armatur umyvadel</t>
  </si>
  <si>
    <t>-1428939374</t>
  </si>
  <si>
    <t>68</t>
  </si>
  <si>
    <t>725330820</t>
  </si>
  <si>
    <t>Demontáž výlevek bez výtokových armatur a bez nádrže a splachovacího potrubí diturvitových</t>
  </si>
  <si>
    <t>-1205085271</t>
  </si>
  <si>
    <t>69</t>
  </si>
  <si>
    <t>725810811</t>
  </si>
  <si>
    <t>Demontáž výtokových ventilů nástěnných</t>
  </si>
  <si>
    <t>1671697500</t>
  </si>
  <si>
    <t>70</t>
  </si>
  <si>
    <t>725820801</t>
  </si>
  <si>
    <t>Demontáž baterií nástěnných do G 3/4</t>
  </si>
  <si>
    <t>396653112</t>
  </si>
  <si>
    <t>71</t>
  </si>
  <si>
    <t>725850800</t>
  </si>
  <si>
    <t>Demontáž odpadních ventilů T 900 až T 902 všech připojovacích dimenzí</t>
  </si>
  <si>
    <t>-1383819395</t>
  </si>
  <si>
    <t>72</t>
  </si>
  <si>
    <t>725860811</t>
  </si>
  <si>
    <t>Demontáž zápachových uzávěrek pro zařizovací předměty jednoduchých</t>
  </si>
  <si>
    <t>-351071741</t>
  </si>
  <si>
    <t>73</t>
  </si>
  <si>
    <t>771471810</t>
  </si>
  <si>
    <t>Demontáž soklíků z dlaždic keramických kladených do malty rovných</t>
  </si>
  <si>
    <t>1236477185</t>
  </si>
  <si>
    <t>(4,45+3,215)*2-0,8</t>
  </si>
  <si>
    <t>74</t>
  </si>
  <si>
    <t>771571810</t>
  </si>
  <si>
    <t>Demontáž podlah z dlaždic keramických kladených do malty</t>
  </si>
  <si>
    <t>-102442745</t>
  </si>
  <si>
    <t>11,25*3,6+3,215*4,45</t>
  </si>
  <si>
    <t>75</t>
  </si>
  <si>
    <t>781413810</t>
  </si>
  <si>
    <t xml:space="preserve">Demontáž obkladů z obkladaček pórovinových  lepených</t>
  </si>
  <si>
    <t>1604998092</t>
  </si>
  <si>
    <t>parapetu</t>
  </si>
  <si>
    <t>0,15*(17*1,5+0,9*2)</t>
  </si>
  <si>
    <t>0,25*0,6*10</t>
  </si>
  <si>
    <t>stěny</t>
  </si>
  <si>
    <t>1,6*1,2</t>
  </si>
  <si>
    <t>1,6*(4,325+2,19)*2-(0,6*1,6*3+0,8*1,6)</t>
  </si>
  <si>
    <t>1,6*(1,68+1,35)*2-0,8*1,6*2</t>
  </si>
  <si>
    <t>1,6*(0,9+1,35)*2*3-0,6*1,6*3</t>
  </si>
  <si>
    <t>1,6*(3,6+2,1)*2-0,8*1,6</t>
  </si>
  <si>
    <t>1,6*(3,6+1,965)*2-(0,8*1,6+0,6*1,6*3)</t>
  </si>
  <si>
    <t>1,6*(1,2+0,85)*2*3-0,6*1,6*3</t>
  </si>
  <si>
    <t>76</t>
  </si>
  <si>
    <t>962031132</t>
  </si>
  <si>
    <t xml:space="preserve">Bourání příček z cihel, tvárnic nebo příčkovek  z cihel pálených, plných nebo dutých na maltu vápennou nebo vápenocementovou, tl. do 100 mm</t>
  </si>
  <si>
    <t>-981772784</t>
  </si>
  <si>
    <t>2,9*(4,325+1,35*2)</t>
  </si>
  <si>
    <t>2,9*(0,85+1,2*3+2,75*2)</t>
  </si>
  <si>
    <t>-(0,6*2,0*6+0,8*2,0)</t>
  </si>
  <si>
    <t>77</t>
  </si>
  <si>
    <t>962031133</t>
  </si>
  <si>
    <t xml:space="preserve">Bourání příček z cihel, tvárnic nebo příčkovek  z cihel pálených, plných nebo dutých na maltu vápennou nebo vápenocementovou, tl. do 150 mm</t>
  </si>
  <si>
    <t>-360661226</t>
  </si>
  <si>
    <t>2,9*(1,35+3,6*2)</t>
  </si>
  <si>
    <t>78</t>
  </si>
  <si>
    <t>965042141</t>
  </si>
  <si>
    <t>Bourání mazanin betonových nebo z litého asfaltu tl. do 100 mm, plochy přes 4 m2</t>
  </si>
  <si>
    <t>275753518</t>
  </si>
  <si>
    <t>0,08*(11,25*3,6+3,215*4,45)</t>
  </si>
  <si>
    <t>79</t>
  </si>
  <si>
    <t>965042241</t>
  </si>
  <si>
    <t>Bourání mazanin betonových nebo z litého asfaltu tl. přes 100 mm, plochy přes 4 m2</t>
  </si>
  <si>
    <t>-994755946</t>
  </si>
  <si>
    <t>podkladní bet.maz ke kanalizaci a vodu</t>
  </si>
  <si>
    <t>80</t>
  </si>
  <si>
    <t>965049111</t>
  </si>
  <si>
    <t>Bourání mazanin Příplatek k cenám za bourání mazanin betonových se svařovanou sítí, tl. do 100 mm</t>
  </si>
  <si>
    <t>1621765804</t>
  </si>
  <si>
    <t>4,385+2,624</t>
  </si>
  <si>
    <t>81</t>
  </si>
  <si>
    <t>965082923</t>
  </si>
  <si>
    <t>Odstranění násypu pod podlahami nebo ochranného násypu na střechách tl. do 100 mm, plochy přes 2 m2</t>
  </si>
  <si>
    <t>-89242229</t>
  </si>
  <si>
    <t>pro kanalizaci a vodu</t>
  </si>
  <si>
    <t>82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</si>
  <si>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</si>
  <si>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</si>
  <si>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-1819865316</t>
  </si>
  <si>
    <t>0,25*(1,0+2,1*2)</t>
  </si>
  <si>
    <t>83</t>
  </si>
  <si>
    <t>968072455</t>
  </si>
  <si>
    <t xml:space="preserve">Vybourání kovových rámů oken s křídly, dveřních zárubní, vrat, stěn, ostění nebo obkladů  dveřních zárubní, plochy do 2 m2</t>
  </si>
  <si>
    <t>-150192444</t>
  </si>
  <si>
    <t>0,8*2,0*6+0,6*2,0*6</t>
  </si>
  <si>
    <t>84</t>
  </si>
  <si>
    <t>968082015</t>
  </si>
  <si>
    <t xml:space="preserve">Vybourání plastových rámů oken s křídly, dveřních zárubní, vrat  rámu oken s křídly, plochy do 1 m2</t>
  </si>
  <si>
    <t>-1494709206</t>
  </si>
  <si>
    <t>0,6*1,2*5</t>
  </si>
  <si>
    <t>85</t>
  </si>
  <si>
    <t>971033561</t>
  </si>
  <si>
    <t xml:space="preserve">Vybourání otvorů ve zdivu základovém nebo nadzákladovém z cihel, tvárnic, příčkovek  z cihel pálených na maltu vápennou nebo vápenocementovou plochy do 1 m2, tl. do 600 mm</t>
  </si>
  <si>
    <t>2004682646</t>
  </si>
  <si>
    <t>0,375*1,2*(0,6+0,3+0,5)</t>
  </si>
  <si>
    <t>86</t>
  </si>
  <si>
    <t>971033641</t>
  </si>
  <si>
    <t xml:space="preserve">Vybourání otvorů ve zdivu základovém nebo nadzákladovém z cihel, tvárnic, příčkovek  z cihel pálených na maltu vápennou nebo vápenocementovou plochy do 4 m2, tl. do 300 mm</t>
  </si>
  <si>
    <t>1526337221</t>
  </si>
  <si>
    <t>0,25*1,0*2,1</t>
  </si>
  <si>
    <t>87</t>
  </si>
  <si>
    <t>974031154</t>
  </si>
  <si>
    <t xml:space="preserve">Vysekání rýh ve zdivu cihelném na maltu vápennou nebo vápenocementovou  do hl. 100 mm a šířky do 150 mm</t>
  </si>
  <si>
    <t>1954987450</t>
  </si>
  <si>
    <t>vysekání potrubí</t>
  </si>
  <si>
    <t>180,0</t>
  </si>
  <si>
    <t>88</t>
  </si>
  <si>
    <t>974031664</t>
  </si>
  <si>
    <t xml:space="preserve">Vysekání rýh ve zdivu cihelném na maltu vápennou nebo vápenocementovou  pro vtahování nosníků do zdí, před vybouráním otvoru do hl. 150 mm, při v. nosníku do 150 mm</t>
  </si>
  <si>
    <t>2006862229</t>
  </si>
  <si>
    <t>9*0,9+4*1,3</t>
  </si>
  <si>
    <t>89</t>
  </si>
  <si>
    <t>978011121</t>
  </si>
  <si>
    <t>Otlučení vápenných nebo vápenocementových omítek vnitřních ploch stropů, v rozsahu přes 5 do 10 %</t>
  </si>
  <si>
    <t>-1590117643</t>
  </si>
  <si>
    <t>90</t>
  </si>
  <si>
    <t>978013121</t>
  </si>
  <si>
    <t>Otlučení vápenných nebo vápenocementových omítek vnitřních ploch stěn s vyškrabáním spar, s očištěním zdiva, v rozsahu přes 5 do 10 %</t>
  </si>
  <si>
    <t>-688846202</t>
  </si>
  <si>
    <t>91</t>
  </si>
  <si>
    <t>978013191</t>
  </si>
  <si>
    <t>Otlučení vápenných nebo vápenocementových omítek vnitřních ploch stěn s vyškrabáním spar, s očištěním zdiva, v rozsahu přes 50 do 100 %</t>
  </si>
  <si>
    <t>-1430691634</t>
  </si>
  <si>
    <t>109-117:</t>
  </si>
  <si>
    <t>2,9*(3,6+11,25)*2-(0,8*2,0*2+0,6*1,2*8)</t>
  </si>
  <si>
    <t>118:</t>
  </si>
  <si>
    <t>2,9*(0,925*2+4,45)</t>
  </si>
  <si>
    <t>92</t>
  </si>
  <si>
    <t>2107574739</t>
  </si>
  <si>
    <t>93</t>
  </si>
  <si>
    <t>-1407283385</t>
  </si>
  <si>
    <t>1608710888</t>
  </si>
  <si>
    <t>55,295*14 'Přepočtené koeficientem množství</t>
  </si>
  <si>
    <t>-657208718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</si>
  <si>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</si>
  <si>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</si>
  <si>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-516693807</t>
  </si>
  <si>
    <t>Práce a dodávky PSV</t>
  </si>
  <si>
    <t>711</t>
  </si>
  <si>
    <t>Izolace proti vodě, vlhkosti a plynům</t>
  </si>
  <si>
    <t>97</t>
  </si>
  <si>
    <t>711111001</t>
  </si>
  <si>
    <t xml:space="preserve">Provedení izolace proti zemní vlhkosti natěradly a tmely za studena  na ploše vodorovné V nátěrem penetračním</t>
  </si>
  <si>
    <t>-991336693</t>
  </si>
  <si>
    <t>na podkladní beton - kanalizace</t>
  </si>
  <si>
    <t>26,24</t>
  </si>
  <si>
    <t>98</t>
  </si>
  <si>
    <t>11163150</t>
  </si>
  <si>
    <t>lak asfaltový penetrační</t>
  </si>
  <si>
    <t>233109916</t>
  </si>
  <si>
    <t>26,24*0,35/1000</t>
  </si>
  <si>
    <t>99</t>
  </si>
  <si>
    <t>711141559</t>
  </si>
  <si>
    <t xml:space="preserve">Provedení izolace proti zemní vlhkosti pásy přitavením  NAIP na ploše vodorovné V</t>
  </si>
  <si>
    <t>775475436</t>
  </si>
  <si>
    <t>100</t>
  </si>
  <si>
    <t>62832001</t>
  </si>
  <si>
    <t>pás těžký asfaltovaný V 60 S 35</t>
  </si>
  <si>
    <t>704184413</t>
  </si>
  <si>
    <t>26,24*1,15 'Přepočtené koeficientem množství</t>
  </si>
  <si>
    <t>101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</si>
  <si>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</si>
  <si>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</si>
  <si>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2107835539</t>
  </si>
  <si>
    <t>713</t>
  </si>
  <si>
    <t>Izolace tepelné</t>
  </si>
  <si>
    <t>102</t>
  </si>
  <si>
    <t>713121111</t>
  </si>
  <si>
    <t>Montáž tepelné izolace podlah rohožemi, pásy, deskami, dílci, bloky (izolační materiál ve specifikaci) kladenými volně jednovrstvá</t>
  </si>
  <si>
    <t>-1575565463</t>
  </si>
  <si>
    <t>doplnění izolace - kanalizace</t>
  </si>
  <si>
    <t>103</t>
  </si>
  <si>
    <t>63153783</t>
  </si>
  <si>
    <t>deska izolační minerální těžkých plovoucích podlah λ=0,037 tl 20mm</t>
  </si>
  <si>
    <t>2140228236</t>
  </si>
  <si>
    <t>26,24*1,05 'Přepočtené koeficientem množství</t>
  </si>
  <si>
    <t>104</t>
  </si>
  <si>
    <t>713121211</t>
  </si>
  <si>
    <t>Montáž tepelné izolace podlah okrajovými pásky kladenými volně</t>
  </si>
  <si>
    <t>-581515922</t>
  </si>
  <si>
    <t>15,18+70,74</t>
  </si>
  <si>
    <t>105</t>
  </si>
  <si>
    <t>63140273</t>
  </si>
  <si>
    <t>pásek okrajový izolační minerální plovoucích podlah š 80 mm tl 12 mm</t>
  </si>
  <si>
    <t>-1368131762</t>
  </si>
  <si>
    <t>85,92*1,1 'Přepočtené koeficientem množství</t>
  </si>
  <si>
    <t>106</t>
  </si>
  <si>
    <t>998713101</t>
  </si>
  <si>
    <t>Přesun hmot pro izolace tepelné stanovený z hmotnosti přesunovaného materiálu vodorovná dopravní vzdálenost do 50 m v objektech výšky do 6 m</t>
  </si>
  <si>
    <t>1503106637</t>
  </si>
  <si>
    <t>721</t>
  </si>
  <si>
    <t>Zdravotechnika - vnitřní kanalizace</t>
  </si>
  <si>
    <t>107</t>
  </si>
  <si>
    <t>721100911</t>
  </si>
  <si>
    <t xml:space="preserve">Opravy potrubí hrdlového  zazátkování hrdla kanalizačního potrubí</t>
  </si>
  <si>
    <t>905362712</t>
  </si>
  <si>
    <t>108</t>
  </si>
  <si>
    <t>721174043</t>
  </si>
  <si>
    <t>Potrubí z plastových trub HT Systém (polypropylenové PPs) připojovací DN 50</t>
  </si>
  <si>
    <t>2101501967</t>
  </si>
  <si>
    <t>109</t>
  </si>
  <si>
    <t>721174044</t>
  </si>
  <si>
    <t>Potrubí z plastových trub polypropylenové připojovací DN 70</t>
  </si>
  <si>
    <t>1828545677</t>
  </si>
  <si>
    <t>110</t>
  </si>
  <si>
    <t>721174045</t>
  </si>
  <si>
    <t>Potrubí z plastových trub HT Systém (polypropylenové PPs) připojovací DN 100</t>
  </si>
  <si>
    <t>253115099</t>
  </si>
  <si>
    <t>111</t>
  </si>
  <si>
    <t>721194105</t>
  </si>
  <si>
    <t>Vyměření přípojek na potrubí vyvedení a upevnění odpadních výpustek DN 50</t>
  </si>
  <si>
    <t>661081246</t>
  </si>
  <si>
    <t>112</t>
  </si>
  <si>
    <t>721194109</t>
  </si>
  <si>
    <t>Vyměření přípojek na potrubí vyvedení a upevnění odpadních výpustek DN 100</t>
  </si>
  <si>
    <t>1848699016</t>
  </si>
  <si>
    <t>113</t>
  </si>
  <si>
    <t>721290123</t>
  </si>
  <si>
    <t>Zkouška těsnosti kanalizace v objektech kouřem do DN 100</t>
  </si>
  <si>
    <t>1496934586</t>
  </si>
  <si>
    <t>114</t>
  </si>
  <si>
    <t>998721102</t>
  </si>
  <si>
    <t>Přesun hmot pro vnitřní kanalizace stanovený z hmotnosti přesunovaného materiálu vodorovná dopravní vzdálenost do 50 m v objektech výšky přes 6 do 12 m</t>
  </si>
  <si>
    <t>1161034292</t>
  </si>
  <si>
    <t>722</t>
  </si>
  <si>
    <t>Zdravotechnika - vnitřní vodovod</t>
  </si>
  <si>
    <t>115</t>
  </si>
  <si>
    <t>722174002</t>
  </si>
  <si>
    <t>Potrubí z plastových trubek z polypropylenu (PPR) svařovaných polyfuzně PN 16 (SDR 7,4) D 20 x 2,8</t>
  </si>
  <si>
    <t>303897922</t>
  </si>
  <si>
    <t>116</t>
  </si>
  <si>
    <t>722181222</t>
  </si>
  <si>
    <t>Ochrana potrubí tepelně izolačními trubicemi z pěnového polyetylenu PE přilepenými v příčných a podélných spojích, tloušťky izolace přes 6 do 10 mm, vnitřního průměru DN přes 22 do 42 mm</t>
  </si>
  <si>
    <t>-1709283976</t>
  </si>
  <si>
    <t>117</t>
  </si>
  <si>
    <t>722190401</t>
  </si>
  <si>
    <t xml:space="preserve">Zřízení přípojek na potrubí  vyvedení a upevnění výpustek do DN 25</t>
  </si>
  <si>
    <t>567155258</t>
  </si>
  <si>
    <t>118</t>
  </si>
  <si>
    <t>722190901</t>
  </si>
  <si>
    <t>Opravy ostatní uzavření nebo otevření vodovodního potrubí při opravách včetně vypuštění a napuštění</t>
  </si>
  <si>
    <t>1180302937</t>
  </si>
  <si>
    <t>119</t>
  </si>
  <si>
    <t>722232044</t>
  </si>
  <si>
    <t>Armatury se dvěma závity kulové kohouty PN 42 do 185 °C přímé vnitřní závit G 3/4</t>
  </si>
  <si>
    <t>-337775808</t>
  </si>
  <si>
    <t>120</t>
  </si>
  <si>
    <t>722290226</t>
  </si>
  <si>
    <t>Zkoušky, proplach a desinfekce vodovodního potrubí zkoušky těsnosti vodovodního potrubí závitového do DN 50</t>
  </si>
  <si>
    <t>867830066</t>
  </si>
  <si>
    <t>121</t>
  </si>
  <si>
    <t>722290234</t>
  </si>
  <si>
    <t>Zkoušky, proplach a desinfekce vodovodního potrubí proplach a desinfekce vodovodního potrubí do DN 80</t>
  </si>
  <si>
    <t>1009474377</t>
  </si>
  <si>
    <t>122</t>
  </si>
  <si>
    <t>998722102</t>
  </si>
  <si>
    <t>Přesun hmot pro vnitřní vodovod stanovený z hmotnosti přesunovaného materiálu vodorovná dopravní vzdálenost do 50 m v objektech výšky přes 6 do 12 m</t>
  </si>
  <si>
    <t>1540954519</t>
  </si>
  <si>
    <t>725</t>
  </si>
  <si>
    <t>Zdravotechnika - zařizovací předměty</t>
  </si>
  <si>
    <t>123</t>
  </si>
  <si>
    <t>725112022</t>
  </si>
  <si>
    <t>Zařízení záchodů klozety keramické závěsné na nosné stěny s hlubokým splachováním odpad vodorovný</t>
  </si>
  <si>
    <t>255204101</t>
  </si>
  <si>
    <t>124</t>
  </si>
  <si>
    <t>725121502</t>
  </si>
  <si>
    <t>Pisoárové záchodky keramické bez splachovací nádrže urinál bez odsávání s otvorem pro ventil</t>
  </si>
  <si>
    <t>707920971</t>
  </si>
  <si>
    <t>125</t>
  </si>
  <si>
    <t>725211623</t>
  </si>
  <si>
    <t>Umyvadla keramická bez výtokových armatur se zápachovou uzávěrkou připevněná na stěnu šrouby bílá se sloupem 600 mm</t>
  </si>
  <si>
    <t>-790060059</t>
  </si>
  <si>
    <t>126</t>
  </si>
  <si>
    <t>725812302</t>
  </si>
  <si>
    <t>Ventily stojánkové klasické samouzavírací s omezenou dobou výtoku tlačné G 1/2 (4 l/min)</t>
  </si>
  <si>
    <t>192842917</t>
  </si>
  <si>
    <t>127</t>
  </si>
  <si>
    <t>725813111</t>
  </si>
  <si>
    <t>Ventily rohové bez připojovací trubičky nebo flexi hadičky G 1/2</t>
  </si>
  <si>
    <t>1037733549</t>
  </si>
  <si>
    <t>128</t>
  </si>
  <si>
    <t>55190001r</t>
  </si>
  <si>
    <t>flexi hadice ohebná sanitární D 9x13mm FF 3/8" 500 mm</t>
  </si>
  <si>
    <t>331590721</t>
  </si>
  <si>
    <t>129</t>
  </si>
  <si>
    <t>725821316</t>
  </si>
  <si>
    <t>Baterie dřezové nástěnné pákové s otáčivým plochým ústím a délkou ramínka 300 mm_x000d_
pro výlevku</t>
  </si>
  <si>
    <t>-1838196863</t>
  </si>
  <si>
    <t>130</t>
  </si>
  <si>
    <t>725822612</t>
  </si>
  <si>
    <t>Baterie umyvadlové stojánkové pákové s výpustí</t>
  </si>
  <si>
    <t>1701219858</t>
  </si>
  <si>
    <t>131</t>
  </si>
  <si>
    <t>725851325</t>
  </si>
  <si>
    <t>Ventily odpadní pro zařizovací předměty umyvadlové bez přepadu G 5/4</t>
  </si>
  <si>
    <t>-456657504</t>
  </si>
  <si>
    <t>132</t>
  </si>
  <si>
    <t>725861102</t>
  </si>
  <si>
    <t>Zápachové uzávěrky zařizovacích předmětů pro umyvadla DN 40</t>
  </si>
  <si>
    <t>-1194440491</t>
  </si>
  <si>
    <t>133</t>
  </si>
  <si>
    <t>725865411</t>
  </si>
  <si>
    <t>Zápachové uzávěrky zařizovacích předmětů pro pisoáry DN 32/40</t>
  </si>
  <si>
    <t>413142536</t>
  </si>
  <si>
    <t>134</t>
  </si>
  <si>
    <t>725980123</t>
  </si>
  <si>
    <t xml:space="preserve">Dvířka  30/30</t>
  </si>
  <si>
    <t>468570766</t>
  </si>
  <si>
    <t>135</t>
  </si>
  <si>
    <t>998725102</t>
  </si>
  <si>
    <t>Přesun hmot pro zařizovací předměty stanovený z hmotnosti přesunovaného materiálu vodorovná dopravní vzdálenost do 50 m v objektech výšky přes 6 do 12 m</t>
  </si>
  <si>
    <t>-361877212</t>
  </si>
  <si>
    <t>726</t>
  </si>
  <si>
    <t>Zdravotechnika - předstěnové instalace</t>
  </si>
  <si>
    <t>136</t>
  </si>
  <si>
    <t>726131041</t>
  </si>
  <si>
    <t>Předstěnové instalační systémy do lehkých stěn s kovovou konstrukcí pro závěsné klozety ovládání zepředu, stavební výšky 1120 mm</t>
  </si>
  <si>
    <t>603367083</t>
  </si>
  <si>
    <t>137</t>
  </si>
  <si>
    <t>726191002</t>
  </si>
  <si>
    <t xml:space="preserve">Ostatní příslušenství instalačních systémů  souprava pro předstěnovou montáž</t>
  </si>
  <si>
    <t>-684653246</t>
  </si>
  <si>
    <t>138</t>
  </si>
  <si>
    <t>998726112</t>
  </si>
  <si>
    <t xml:space="preserve">Přesun hmot pro instalační prefabrikáty  stanovený z hmotnosti přesunovaného materiálu vodorovná dopravní vzdálenost do 50 m v objektech výšky přes 6 m do 12 m</t>
  </si>
  <si>
    <t>-1925971044</t>
  </si>
  <si>
    <t>Ústřední vytápění - viz.samostatný soupis prací a materiálů</t>
  </si>
  <si>
    <t>139</t>
  </si>
  <si>
    <t>730-001</t>
  </si>
  <si>
    <t>Ústřední vytápění - viz. samostatný soupis prací a materiálů</t>
  </si>
  <si>
    <t>1555892147</t>
  </si>
  <si>
    <t>766</t>
  </si>
  <si>
    <t>Konstrukce truhlářské</t>
  </si>
  <si>
    <t>140</t>
  </si>
  <si>
    <t>766622216</t>
  </si>
  <si>
    <t>Montáž oken plastových plochy do 1 m2 včetně montáže rámu na polyuretanovou pěnu otevíravých nebo sklápěcích do zdiva</t>
  </si>
  <si>
    <t>1434620742</t>
  </si>
  <si>
    <t>141</t>
  </si>
  <si>
    <t>61143012</t>
  </si>
  <si>
    <t>okno plastové jednodílné otvíravé a sklápěcí 60x120 cm_x000d_
popis viz. PSV ozn. 4</t>
  </si>
  <si>
    <t>-1182922247</t>
  </si>
  <si>
    <t>142</t>
  </si>
  <si>
    <t>766660001</t>
  </si>
  <si>
    <t>Montáž dveřních křídel dřevěných nebo plastových otevíravých do ocelové zárubně povrchově upravených jednokřídlových, šířky do 800 mm</t>
  </si>
  <si>
    <t>-1678641193</t>
  </si>
  <si>
    <t>143</t>
  </si>
  <si>
    <t>611629320</t>
  </si>
  <si>
    <t>dveře vnitřní hladké laminované světlý dub plné 1křídlé 70x197 cm, se zvýšenou odolností</t>
  </si>
  <si>
    <t>-1582185746</t>
  </si>
  <si>
    <t>144</t>
  </si>
  <si>
    <t>611629340</t>
  </si>
  <si>
    <t>dveře vnitřní hladké laminované světlý dub plné 1křídlé 80x197 cm, se zvýšenou odolností</t>
  </si>
  <si>
    <t>326451735</t>
  </si>
  <si>
    <t>145</t>
  </si>
  <si>
    <t>766660722</t>
  </si>
  <si>
    <t>Montáž dveřního kování</t>
  </si>
  <si>
    <t>-1990139766</t>
  </si>
  <si>
    <t>146</t>
  </si>
  <si>
    <t>549250150</t>
  </si>
  <si>
    <t>interiérové kování rozeta klika/klika - matný chrom</t>
  </si>
  <si>
    <t>1301875443</t>
  </si>
  <si>
    <t>147</t>
  </si>
  <si>
    <t>766694111</t>
  </si>
  <si>
    <t xml:space="preserve">Montáž ostatních truhlářských konstrukcí  parapetních desek dřevěných nebo plastových šířky do 300 mm, délky do 1000 mm</t>
  </si>
  <si>
    <t>1588258670</t>
  </si>
  <si>
    <t>148</t>
  </si>
  <si>
    <t>766694112</t>
  </si>
  <si>
    <t>Montáž ostatních truhlářských konstrukcí parapetních desek dřevěných nebo plastových šířky do 300 mm, délky přes 1000 do 1600 mm</t>
  </si>
  <si>
    <t>-1254223328</t>
  </si>
  <si>
    <t>149</t>
  </si>
  <si>
    <t>61144400</t>
  </si>
  <si>
    <t>parapet plastový vnitřní - komůrkový 18 x 2 x 100 cm</t>
  </si>
  <si>
    <t>-541774800</t>
  </si>
  <si>
    <t>8*0,6+1*1,5</t>
  </si>
  <si>
    <t>150</t>
  </si>
  <si>
    <t>611444150</t>
  </si>
  <si>
    <t>koncovka k parapetu plastovému vnitřnímu 1 pár</t>
  </si>
  <si>
    <t>1574369732</t>
  </si>
  <si>
    <t>151</t>
  </si>
  <si>
    <t>998766101</t>
  </si>
  <si>
    <t>Přesun hmot pro konstrukce truhlářské stanovený z hmotnosti přesunovaného materiálu vodorovná dopravní vzdálenost do 50 m v objektech výšky do 6 m</t>
  </si>
  <si>
    <t>1312319419</t>
  </si>
  <si>
    <t>767</t>
  </si>
  <si>
    <t>Konstrukce zámečnické</t>
  </si>
  <si>
    <t>152</t>
  </si>
  <si>
    <t>767584502</t>
  </si>
  <si>
    <t>Montáž kovových podhledů kazetových, s nosným roštem na ocelovou konstrukci, z kazet vel. 600 x 600 mm</t>
  </si>
  <si>
    <t>-1608379977</t>
  </si>
  <si>
    <t>10,99+1,2+1,21+1,2+10,87+1,2+1,21+1,2+9,36+3,95</t>
  </si>
  <si>
    <t>153</t>
  </si>
  <si>
    <t>59030570</t>
  </si>
  <si>
    <t>podhled kazetový bez děrování, viditelný rastr, tl. 10 mm, 600 x 600 mm</t>
  </si>
  <si>
    <t>1014953462</t>
  </si>
  <si>
    <t>42,39*1,05 'Přepočtené koeficientem množství</t>
  </si>
  <si>
    <t>154</t>
  </si>
  <si>
    <t>998767101</t>
  </si>
  <si>
    <t xml:space="preserve">Přesun hmot pro zámečnické konstrukce  stanovený z hmotnosti přesunovaného materiálu vodorovná dopravní vzdálenost do 50 m v objektech výšky do 6 m</t>
  </si>
  <si>
    <t>-505678658</t>
  </si>
  <si>
    <t>771</t>
  </si>
  <si>
    <t>Podlahy z dlaždic</t>
  </si>
  <si>
    <t>155</t>
  </si>
  <si>
    <t>771474112</t>
  </si>
  <si>
    <t>Montáž soklíků z dlaždic keramických lepených flexibilním lepidlem rovných výšky přes 65 do 90 mm</t>
  </si>
  <si>
    <t>-1789676487</t>
  </si>
  <si>
    <t>doplnění soklíku na zazdívkách</t>
  </si>
  <si>
    <t>0,9*3</t>
  </si>
  <si>
    <t>(4,45+2,19)*2-0,8</t>
  </si>
  <si>
    <t>156</t>
  </si>
  <si>
    <t>771574115</t>
  </si>
  <si>
    <t xml:space="preserve">Montáž podlah z dlaždic keramických  lepených flexibilním lepidlem režných nebo glazovaných hladkých přes 19 do 22 ks/ m2</t>
  </si>
  <si>
    <t>1457868028</t>
  </si>
  <si>
    <t>109-119:</t>
  </si>
  <si>
    <t>10,99+1,2+1,21+1,2+10,87+1,2+1,21+1,2+9,36+3,95+9,73</t>
  </si>
  <si>
    <t>157</t>
  </si>
  <si>
    <t>59761003</t>
  </si>
  <si>
    <t>dlaždice keramické koupelnové (barevné) přes 9 do 12 ks/m2</t>
  </si>
  <si>
    <t>1851563966</t>
  </si>
  <si>
    <t>15,18*0,08</t>
  </si>
  <si>
    <t>53,334*1,1 'Přepočtené koeficientem množství</t>
  </si>
  <si>
    <t>158</t>
  </si>
  <si>
    <t>771579191</t>
  </si>
  <si>
    <t>Montáž podlah z dlaždic keramických Příplatek k cenám za plochu do 5 m2 jednotlivě</t>
  </si>
  <si>
    <t>283789309</t>
  </si>
  <si>
    <t>1,2+1,21+1,2+1,2+1,21+1,2+3,95</t>
  </si>
  <si>
    <t>159</t>
  </si>
  <si>
    <t>771591111</t>
  </si>
  <si>
    <t>Podlahy - ostatní práce penetrace podkladu</t>
  </si>
  <si>
    <t>-998053885</t>
  </si>
  <si>
    <t>160</t>
  </si>
  <si>
    <t>771591115</t>
  </si>
  <si>
    <t>Podlahy spárování silikonem,styk dlažba-sokl</t>
  </si>
  <si>
    <t>-1054477634</t>
  </si>
  <si>
    <t>161</t>
  </si>
  <si>
    <t>771591185</t>
  </si>
  <si>
    <t>Podlahy řezání keramických dlaždic rovné</t>
  </si>
  <si>
    <t>-48572896</t>
  </si>
  <si>
    <t>162</t>
  </si>
  <si>
    <t>771990111</t>
  </si>
  <si>
    <t xml:space="preserve">Vyrovnání podkladní vrstvy  samonivelační stěrkou tl. 4 mm, min. pevnosti 15 MPa</t>
  </si>
  <si>
    <t>-1802268790</t>
  </si>
  <si>
    <t>163</t>
  </si>
  <si>
    <t>771990191</t>
  </si>
  <si>
    <t xml:space="preserve">Vyrovnání podkladní vrstvy  samonivelační stěrkou tl. 4 mm, min. pevnosti Příplatek k cenám za každý další 1 mm tloušťky, min. pevnosti 15 MPa</t>
  </si>
  <si>
    <t>261426077</t>
  </si>
  <si>
    <t>164</t>
  </si>
  <si>
    <t>998771101</t>
  </si>
  <si>
    <t>Přesun hmot pro podlahy z dlaždic stanovený z hmotnosti přesunovaného materiálu vodorovná dopravní vzdálenost do 50 m v objektech výšky do 6 m</t>
  </si>
  <si>
    <t>-1228156867</t>
  </si>
  <si>
    <t>781</t>
  </si>
  <si>
    <t>Dokončovací práce - obklady keramické</t>
  </si>
  <si>
    <t>165</t>
  </si>
  <si>
    <t>781414111</t>
  </si>
  <si>
    <t xml:space="preserve">Montáž obkladaček vnitřních pravoúhlých pórovinových  lepených flexibilním lepidlem</t>
  </si>
  <si>
    <t>1204897239</t>
  </si>
  <si>
    <t>109:</t>
  </si>
  <si>
    <t>2,0*(2,6+4,225)*2-(0,8*2,0+0,7*2,0*3)</t>
  </si>
  <si>
    <t>110:</t>
  </si>
  <si>
    <t>2,0*(0,9+1,34)*2-0,7*2,0</t>
  </si>
  <si>
    <t>111:</t>
  </si>
  <si>
    <t>2,0*(0,9+1,345)*2-0,7*2,0</t>
  </si>
  <si>
    <t>112:</t>
  </si>
  <si>
    <t>113:</t>
  </si>
  <si>
    <t>2,0*(4,225+2,6)*2-(0,7*2,0*4)+2,0*0,6*6</t>
  </si>
  <si>
    <t>114:</t>
  </si>
  <si>
    <t>115:</t>
  </si>
  <si>
    <t>116:</t>
  </si>
  <si>
    <t>117:</t>
  </si>
  <si>
    <t>2,0*(3,6+2,6)*2-(0,8*2,0+0,7*2,0)</t>
  </si>
  <si>
    <t>2,0*(3,6+0,925)*2-0,7*2,0</t>
  </si>
  <si>
    <t>166</t>
  </si>
  <si>
    <t>59761040</t>
  </si>
  <si>
    <t>obkládačky keramické koupelnové (bílé i barevné) přes 19 do 22 ks/m2</t>
  </si>
  <si>
    <t>-1787184714</t>
  </si>
  <si>
    <t>134,28*1,1 'Přepočtené koeficientem množství</t>
  </si>
  <si>
    <t>167</t>
  </si>
  <si>
    <t>781494511</t>
  </si>
  <si>
    <t>Plastové profily ukončovací lepené flexibilním lepidlem_x000d_
alt. zakončení - začištění nad obkladem</t>
  </si>
  <si>
    <t>-1100627673</t>
  </si>
  <si>
    <t>(2,6+4,225)*2-(0,8+0,7*3)</t>
  </si>
  <si>
    <t>(0,9+1,34)*2-0,7</t>
  </si>
  <si>
    <t>(0,9+1,345)*2-0,7</t>
  </si>
  <si>
    <t>(4,225+2,6)*2-(0,7*4)+0,6*6*2</t>
  </si>
  <si>
    <t>(3,6+2,6)*2-(0,8+0,7)</t>
  </si>
  <si>
    <t>(3,6+0,925)*2-0,7</t>
  </si>
  <si>
    <t>168</t>
  </si>
  <si>
    <t>781495111</t>
  </si>
  <si>
    <t>Penetrace podkladu vnitřních obkladů</t>
  </si>
  <si>
    <t>-1480655096</t>
  </si>
  <si>
    <t>169</t>
  </si>
  <si>
    <t>781495115</t>
  </si>
  <si>
    <t>Spárování vnitřních obkladů silikonem stěna-podlaha</t>
  </si>
  <si>
    <t>-1731106618</t>
  </si>
  <si>
    <t>170</t>
  </si>
  <si>
    <t>781495185</t>
  </si>
  <si>
    <t xml:space="preserve">Ostatní prvky  řezání obkladaček rovné</t>
  </si>
  <si>
    <t>331826975</t>
  </si>
  <si>
    <t>171</t>
  </si>
  <si>
    <t>998781101</t>
  </si>
  <si>
    <t>Přesun hmot pro obklady keramické stanovený z hmotnosti přesunovaného materiálu vodorovná dopravní vzdálenost do 50 m v objektech výšky do 6 m</t>
  </si>
  <si>
    <t>222047162</t>
  </si>
  <si>
    <t>783</t>
  </si>
  <si>
    <t>Dokončovací práce - nátěry</t>
  </si>
  <si>
    <t>172</t>
  </si>
  <si>
    <t>783334201</t>
  </si>
  <si>
    <t>Základní antikorozní nátěr zámečnických konstrukcí jednonásobný epoxidový</t>
  </si>
  <si>
    <t>-16705065</t>
  </si>
  <si>
    <t>zárubně</t>
  </si>
  <si>
    <t>173</t>
  </si>
  <si>
    <t>783337101</t>
  </si>
  <si>
    <t>Krycí nátěr (email) zámečnických konstrukcí jednonásobný epoxidový</t>
  </si>
  <si>
    <t>-773145041</t>
  </si>
  <si>
    <t>784</t>
  </si>
  <si>
    <t>Dokončovací práce - malby a tapety</t>
  </si>
  <si>
    <t>174</t>
  </si>
  <si>
    <t>784111001</t>
  </si>
  <si>
    <t>Oprášení (ometení) podkladu v místnostech výšky do 3,80 m</t>
  </si>
  <si>
    <t>-2144532895</t>
  </si>
  <si>
    <t>100,176+31,562</t>
  </si>
  <si>
    <t>175</t>
  </si>
  <si>
    <t>784121001</t>
  </si>
  <si>
    <t>Oškrabání malby v místnostech výšky do 3,80 m</t>
  </si>
  <si>
    <t>956786425</t>
  </si>
  <si>
    <t>9,73+21,832</t>
  </si>
  <si>
    <t>176</t>
  </si>
  <si>
    <t>784121011</t>
  </si>
  <si>
    <t>Rozmývání podkladu po oškrabání malby v místnostech výšky do 3,80 m</t>
  </si>
  <si>
    <t>842206420</t>
  </si>
  <si>
    <t>177</t>
  </si>
  <si>
    <t>784181121</t>
  </si>
  <si>
    <t>Penetrace podkladu jednonásobná hloubková v místnostech výšky do 3,80 m</t>
  </si>
  <si>
    <t>509760229</t>
  </si>
  <si>
    <t>178</t>
  </si>
  <si>
    <t>784211121</t>
  </si>
  <si>
    <t>Malby z malířských směsí otěruvzdorných za mokra dvojnásobné, bílé za mokra otěruvzdorné středně v místnostech výšky do 3,80 m</t>
  </si>
  <si>
    <t>1647595379</t>
  </si>
  <si>
    <t>stropy opr. 10%</t>
  </si>
  <si>
    <t>90,446</t>
  </si>
  <si>
    <t>M21</t>
  </si>
  <si>
    <t>Elektroinstalace silnoproud - viz.samostatný soupis prací a materiálů</t>
  </si>
  <si>
    <t>179</t>
  </si>
  <si>
    <t>M21-001</t>
  </si>
  <si>
    <t>Elektroinstalace silnoproud - viz. samostatný soupis prací a materiálů</t>
  </si>
  <si>
    <t>448021561</t>
  </si>
  <si>
    <t>M24</t>
  </si>
  <si>
    <t>Vzduchotechnika - viz. samostatný soupis prací</t>
  </si>
  <si>
    <t>180</t>
  </si>
  <si>
    <t>M24-001</t>
  </si>
  <si>
    <t>Vzduchotechnika - viz. smastatný soupis prací</t>
  </si>
  <si>
    <t>-611855086</t>
  </si>
  <si>
    <t>M24.1</t>
  </si>
  <si>
    <t>Měření a regulace - viz. samostatný soupis prací</t>
  </si>
  <si>
    <t>181</t>
  </si>
  <si>
    <t>M24.1-001</t>
  </si>
  <si>
    <t>Měření a regulace</t>
  </si>
  <si>
    <t>696955069</t>
  </si>
  <si>
    <t>04 - Stavební úpravy topného kanálu</t>
  </si>
  <si>
    <t xml:space="preserve">    4 - Vodorovné konstrukce</t>
  </si>
  <si>
    <t>Vodorovné konstrukce</t>
  </si>
  <si>
    <t>411121232</t>
  </si>
  <si>
    <t xml:space="preserve">Montáž prefabrikovaných železobetonových stropů  se zalitím spár, včetně podpěrné konstrukce, na cementovou maltu ze stropních desek, šířky do 600 mm a délky přes 900 do 1800 mm</t>
  </si>
  <si>
    <t>879560480</t>
  </si>
  <si>
    <t>18*4+5*2+9*3+2</t>
  </si>
  <si>
    <t>-521877036</t>
  </si>
  <si>
    <t>0,1*(1,45*1,0*18+1,45*2,15+1,45*1,225*2+1,45*2,25+1,05*0,5+1,45*2,55)</t>
  </si>
  <si>
    <t>0,1*2,3*0,5</t>
  </si>
  <si>
    <t>0,1*0,39*(0,615+0,4*18+0,825+0,625)</t>
  </si>
  <si>
    <t>1844283562</t>
  </si>
  <si>
    <t>1,45*1,0*18+1,45*2,15+1,45*1,225*2+1,45*2,25+1,05*0,5+1,45*2,55</t>
  </si>
  <si>
    <t>2065854749</t>
  </si>
  <si>
    <t>0,07*(1,45*1,0*18+1,45*2,15+1,45*1,225*2+1,45*2,25+1,05*0,5+1,45*2,55)</t>
  </si>
  <si>
    <t xml:space="preserve">Demontáž podlah z dlaždic keramických  kladených do malty</t>
  </si>
  <si>
    <t>1773585892</t>
  </si>
  <si>
    <t>2,3*0,5</t>
  </si>
  <si>
    <t>0,39*(0,615+0,4*18+0,825+0,625)</t>
  </si>
  <si>
    <t>1399016517</t>
  </si>
  <si>
    <t>841153442</t>
  </si>
  <si>
    <t>1512464500</t>
  </si>
  <si>
    <t>853714014</t>
  </si>
  <si>
    <t>600911432</t>
  </si>
  <si>
    <t>14,008*14 'Přepočtené koeficientem množství</t>
  </si>
  <si>
    <t>-63216928</t>
  </si>
  <si>
    <t>-367928524</t>
  </si>
  <si>
    <t>1974453134</t>
  </si>
  <si>
    <t>na PZD desky</t>
  </si>
  <si>
    <t>40,255</t>
  </si>
  <si>
    <t>866114550</t>
  </si>
  <si>
    <t>40,225*0,35/1000</t>
  </si>
  <si>
    <t>0,014*1,15 'Přepočtené koeficientem množství</t>
  </si>
  <si>
    <t>-1381859764</t>
  </si>
  <si>
    <t>-1059958231</t>
  </si>
  <si>
    <t>40,255*1,2 'Přepočtené koeficientem množství</t>
  </si>
  <si>
    <t>725502698</t>
  </si>
  <si>
    <t>-487436860</t>
  </si>
  <si>
    <t>86272888</t>
  </si>
  <si>
    <t>45,018*1,1 'Přepočtené koeficientem množství</t>
  </si>
  <si>
    <t>-705088267</t>
  </si>
  <si>
    <t>-1292824124</t>
  </si>
  <si>
    <t>1406138321</t>
  </si>
  <si>
    <t>-357349325</t>
  </si>
  <si>
    <t>791291948</t>
  </si>
  <si>
    <t>2104452050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</si>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</sst>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29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31</v>
      </c>
      <c r="AL11" s="27"/>
      <c r="AM11" s="27"/>
      <c r="AN11" s="33" t="s">
        <v>32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34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34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31</v>
      </c>
      <c r="AL14" s="27"/>
      <c r="AM14" s="27"/>
      <c r="AN14" s="40" t="s">
        <v>34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36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37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31</v>
      </c>
      <c r="AL17" s="27"/>
      <c r="AM17" s="27"/>
      <c r="AN17" s="33" t="s">
        <v>38</v>
      </c>
      <c r="AO17" s="27"/>
      <c r="AP17" s="27"/>
      <c r="AQ17" s="29"/>
      <c r="BE17" s="37"/>
      <c r="BS17" s="22" t="s">
        <v>39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42.75" customHeight="1">
      <c r="B20" s="26"/>
      <c r="C20" s="27"/>
      <c r="D20" s="27"/>
      <c r="E20" s="42" t="s">
        <v>41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42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43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44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45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46</v>
      </c>
      <c r="E26" s="52"/>
      <c r="F26" s="53" t="s">
        <v>47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48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49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50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51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52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53</v>
      </c>
      <c r="U32" s="59"/>
      <c r="V32" s="59"/>
      <c r="W32" s="59"/>
      <c r="X32" s="61" t="s">
        <v>54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55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Be0040052018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Rekonstrukce sociálního zařízení - 1.etapa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areál SOU Elektronického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15. 5. 2018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SOUE,Vejprnická 56, Plzeň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35</v>
      </c>
      <c r="AJ46" s="72"/>
      <c r="AK46" s="72"/>
      <c r="AL46" s="72"/>
      <c r="AM46" s="75" t="str">
        <f>IF(E17="","",E17)</f>
        <v>Luboš Beneda,Čižická 279, 332 09 Štěnovice</v>
      </c>
      <c r="AN46" s="75"/>
      <c r="AO46" s="75"/>
      <c r="AP46" s="75"/>
      <c r="AQ46" s="72"/>
      <c r="AR46" s="70"/>
      <c r="AS46" s="84" t="s">
        <v>56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33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57</v>
      </c>
      <c r="D49" s="95"/>
      <c r="E49" s="95"/>
      <c r="F49" s="95"/>
      <c r="G49" s="95"/>
      <c r="H49" s="96"/>
      <c r="I49" s="97" t="s">
        <v>58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59</v>
      </c>
      <c r="AH49" s="95"/>
      <c r="AI49" s="95"/>
      <c r="AJ49" s="95"/>
      <c r="AK49" s="95"/>
      <c r="AL49" s="95"/>
      <c r="AM49" s="95"/>
      <c r="AN49" s="97" t="s">
        <v>60</v>
      </c>
      <c r="AO49" s="95"/>
      <c r="AP49" s="95"/>
      <c r="AQ49" s="99" t="s">
        <v>61</v>
      </c>
      <c r="AR49" s="70"/>
      <c r="AS49" s="100" t="s">
        <v>62</v>
      </c>
      <c r="AT49" s="101" t="s">
        <v>63</v>
      </c>
      <c r="AU49" s="101" t="s">
        <v>64</v>
      </c>
      <c r="AV49" s="101" t="s">
        <v>65</v>
      </c>
      <c r="AW49" s="101" t="s">
        <v>66</v>
      </c>
      <c r="AX49" s="101" t="s">
        <v>67</v>
      </c>
      <c r="AY49" s="101" t="s">
        <v>68</v>
      </c>
      <c r="AZ49" s="101" t="s">
        <v>69</v>
      </c>
      <c r="BA49" s="101" t="s">
        <v>70</v>
      </c>
      <c r="BB49" s="101" t="s">
        <v>71</v>
      </c>
      <c r="BC49" s="101" t="s">
        <v>72</v>
      </c>
      <c r="BD49" s="102" t="s">
        <v>73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74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ROUND(SUM(AG52:AG55),2)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ROUND(SUM(AS52:AS55),2)</f>
        <v>0</v>
      </c>
      <c r="AT51" s="112">
        <f>ROUND(SUM(AV51:AW51),2)</f>
        <v>0</v>
      </c>
      <c r="AU51" s="113">
        <f>ROUND(SUM(AU52:AU55),5)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ROUND(SUM(AZ52:AZ55),2)</f>
        <v>0</v>
      </c>
      <c r="BA51" s="112">
        <f>ROUND(SUM(BA52:BA55),2)</f>
        <v>0</v>
      </c>
      <c r="BB51" s="112">
        <f>ROUND(SUM(BB52:BB55),2)</f>
        <v>0</v>
      </c>
      <c r="BC51" s="112">
        <f>ROUND(SUM(BC52:BC55),2)</f>
        <v>0</v>
      </c>
      <c r="BD51" s="114">
        <f>ROUND(SUM(BD52:BD55),2)</f>
        <v>0</v>
      </c>
      <c r="BS51" s="115" t="s">
        <v>75</v>
      </c>
      <c r="BT51" s="115" t="s">
        <v>76</v>
      </c>
      <c r="BU51" s="116" t="s">
        <v>77</v>
      </c>
      <c r="BV51" s="115" t="s">
        <v>78</v>
      </c>
      <c r="BW51" s="115" t="s">
        <v>7</v>
      </c>
      <c r="BX51" s="115" t="s">
        <v>79</v>
      </c>
      <c r="CL51" s="115" t="s">
        <v>21</v>
      </c>
    </row>
    <row r="52" s="5" customFormat="1" ht="16.5" customHeight="1">
      <c r="A52" s="117" t="s">
        <v>80</v>
      </c>
      <c r="B52" s="118"/>
      <c r="C52" s="119"/>
      <c r="D52" s="120" t="s">
        <v>81</v>
      </c>
      <c r="E52" s="120"/>
      <c r="F52" s="120"/>
      <c r="G52" s="120"/>
      <c r="H52" s="120"/>
      <c r="I52" s="121"/>
      <c r="J52" s="120" t="s">
        <v>82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'02 - Bezkanálová teplovod...'!J27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83</v>
      </c>
      <c r="AR52" s="124"/>
      <c r="AS52" s="125">
        <v>0</v>
      </c>
      <c r="AT52" s="126">
        <f>ROUND(SUM(AV52:AW52),2)</f>
        <v>0</v>
      </c>
      <c r="AU52" s="127">
        <f>'02 - Bezkanálová teplovod...'!P85</f>
        <v>0</v>
      </c>
      <c r="AV52" s="126">
        <f>'02 - Bezkanálová teplovod...'!J30</f>
        <v>0</v>
      </c>
      <c r="AW52" s="126">
        <f>'02 - Bezkanálová teplovod...'!J31</f>
        <v>0</v>
      </c>
      <c r="AX52" s="126">
        <f>'02 - Bezkanálová teplovod...'!J32</f>
        <v>0</v>
      </c>
      <c r="AY52" s="126">
        <f>'02 - Bezkanálová teplovod...'!J33</f>
        <v>0</v>
      </c>
      <c r="AZ52" s="126">
        <f>'02 - Bezkanálová teplovod...'!F30</f>
        <v>0</v>
      </c>
      <c r="BA52" s="126">
        <f>'02 - Bezkanálová teplovod...'!F31</f>
        <v>0</v>
      </c>
      <c r="BB52" s="126">
        <f>'02 - Bezkanálová teplovod...'!F32</f>
        <v>0</v>
      </c>
      <c r="BC52" s="126">
        <f>'02 - Bezkanálová teplovod...'!F33</f>
        <v>0</v>
      </c>
      <c r="BD52" s="128">
        <f>'02 - Bezkanálová teplovod...'!F34</f>
        <v>0</v>
      </c>
      <c r="BT52" s="129" t="s">
        <v>84</v>
      </c>
      <c r="BV52" s="129" t="s">
        <v>78</v>
      </c>
      <c r="BW52" s="129" t="s">
        <v>85</v>
      </c>
      <c r="BX52" s="129" t="s">
        <v>7</v>
      </c>
      <c r="CL52" s="129" t="s">
        <v>21</v>
      </c>
      <c r="CM52" s="129" t="s">
        <v>86</v>
      </c>
    </row>
    <row r="53" s="5" customFormat="1" ht="16.5" customHeight="1">
      <c r="A53" s="117" t="s">
        <v>80</v>
      </c>
      <c r="B53" s="118"/>
      <c r="C53" s="119"/>
      <c r="D53" s="120" t="s">
        <v>87</v>
      </c>
      <c r="E53" s="120"/>
      <c r="F53" s="120"/>
      <c r="G53" s="120"/>
      <c r="H53" s="120"/>
      <c r="I53" s="121"/>
      <c r="J53" s="120" t="s">
        <v>88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'03 - Vedlejší a ostatní n...'!J27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89</v>
      </c>
      <c r="AR53" s="124"/>
      <c r="AS53" s="125">
        <v>0</v>
      </c>
      <c r="AT53" s="126">
        <f>ROUND(SUM(AV53:AW53),2)</f>
        <v>0</v>
      </c>
      <c r="AU53" s="127">
        <f>'03 - Vedlejší a ostatní n...'!P77</f>
        <v>0</v>
      </c>
      <c r="AV53" s="126">
        <f>'03 - Vedlejší a ostatní n...'!J30</f>
        <v>0</v>
      </c>
      <c r="AW53" s="126">
        <f>'03 - Vedlejší a ostatní n...'!J31</f>
        <v>0</v>
      </c>
      <c r="AX53" s="126">
        <f>'03 - Vedlejší a ostatní n...'!J32</f>
        <v>0</v>
      </c>
      <c r="AY53" s="126">
        <f>'03 - Vedlejší a ostatní n...'!J33</f>
        <v>0</v>
      </c>
      <c r="AZ53" s="126">
        <f>'03 - Vedlejší a ostatní n...'!F30</f>
        <v>0</v>
      </c>
      <c r="BA53" s="126">
        <f>'03 - Vedlejší a ostatní n...'!F31</f>
        <v>0</v>
      </c>
      <c r="BB53" s="126">
        <f>'03 - Vedlejší a ostatní n...'!F32</f>
        <v>0</v>
      </c>
      <c r="BC53" s="126">
        <f>'03 - Vedlejší a ostatní n...'!F33</f>
        <v>0</v>
      </c>
      <c r="BD53" s="128">
        <f>'03 - Vedlejší a ostatní n...'!F34</f>
        <v>0</v>
      </c>
      <c r="BT53" s="129" t="s">
        <v>84</v>
      </c>
      <c r="BV53" s="129" t="s">
        <v>78</v>
      </c>
      <c r="BW53" s="129" t="s">
        <v>90</v>
      </c>
      <c r="BX53" s="129" t="s">
        <v>7</v>
      </c>
      <c r="CL53" s="129" t="s">
        <v>21</v>
      </c>
      <c r="CM53" s="129" t="s">
        <v>86</v>
      </c>
    </row>
    <row r="54" s="5" customFormat="1" ht="16.5" customHeight="1">
      <c r="A54" s="117" t="s">
        <v>80</v>
      </c>
      <c r="B54" s="118"/>
      <c r="C54" s="119"/>
      <c r="D54" s="120" t="s">
        <v>91</v>
      </c>
      <c r="E54" s="120"/>
      <c r="F54" s="120"/>
      <c r="G54" s="120"/>
      <c r="H54" s="120"/>
      <c r="I54" s="121"/>
      <c r="J54" s="120" t="s">
        <v>92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'01 - Sociální zařízení 1....'!J27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83</v>
      </c>
      <c r="AR54" s="124"/>
      <c r="AS54" s="125">
        <v>0</v>
      </c>
      <c r="AT54" s="126">
        <f>ROUND(SUM(AV54:AW54),2)</f>
        <v>0</v>
      </c>
      <c r="AU54" s="127">
        <f>'01 - Sociální zařízení 1....'!P105</f>
        <v>0</v>
      </c>
      <c r="AV54" s="126">
        <f>'01 - Sociální zařízení 1....'!J30</f>
        <v>0</v>
      </c>
      <c r="AW54" s="126">
        <f>'01 - Sociální zařízení 1....'!J31</f>
        <v>0</v>
      </c>
      <c r="AX54" s="126">
        <f>'01 - Sociální zařízení 1....'!J32</f>
        <v>0</v>
      </c>
      <c r="AY54" s="126">
        <f>'01 - Sociální zařízení 1....'!J33</f>
        <v>0</v>
      </c>
      <c r="AZ54" s="126">
        <f>'01 - Sociální zařízení 1....'!F30</f>
        <v>0</v>
      </c>
      <c r="BA54" s="126">
        <f>'01 - Sociální zařízení 1....'!F31</f>
        <v>0</v>
      </c>
      <c r="BB54" s="126">
        <f>'01 - Sociální zařízení 1....'!F32</f>
        <v>0</v>
      </c>
      <c r="BC54" s="126">
        <f>'01 - Sociální zařízení 1....'!F33</f>
        <v>0</v>
      </c>
      <c r="BD54" s="128">
        <f>'01 - Sociální zařízení 1....'!F34</f>
        <v>0</v>
      </c>
      <c r="BT54" s="129" t="s">
        <v>84</v>
      </c>
      <c r="BV54" s="129" t="s">
        <v>78</v>
      </c>
      <c r="BW54" s="129" t="s">
        <v>93</v>
      </c>
      <c r="BX54" s="129" t="s">
        <v>7</v>
      </c>
      <c r="CL54" s="129" t="s">
        <v>21</v>
      </c>
      <c r="CM54" s="129" t="s">
        <v>86</v>
      </c>
    </row>
    <row r="55" s="5" customFormat="1" ht="16.5" customHeight="1">
      <c r="A55" s="117" t="s">
        <v>80</v>
      </c>
      <c r="B55" s="118"/>
      <c r="C55" s="119"/>
      <c r="D55" s="120" t="s">
        <v>94</v>
      </c>
      <c r="E55" s="120"/>
      <c r="F55" s="120"/>
      <c r="G55" s="120"/>
      <c r="H55" s="120"/>
      <c r="I55" s="121"/>
      <c r="J55" s="120" t="s">
        <v>95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2">
        <f>'04 - Stavební úpravy topn...'!J27</f>
        <v>0</v>
      </c>
      <c r="AH55" s="121"/>
      <c r="AI55" s="121"/>
      <c r="AJ55" s="121"/>
      <c r="AK55" s="121"/>
      <c r="AL55" s="121"/>
      <c r="AM55" s="121"/>
      <c r="AN55" s="122">
        <f>SUM(AG55,AT55)</f>
        <v>0</v>
      </c>
      <c r="AO55" s="121"/>
      <c r="AP55" s="121"/>
      <c r="AQ55" s="123" t="s">
        <v>83</v>
      </c>
      <c r="AR55" s="124"/>
      <c r="AS55" s="130">
        <v>0</v>
      </c>
      <c r="AT55" s="131">
        <f>ROUND(SUM(AV55:AW55),2)</f>
        <v>0</v>
      </c>
      <c r="AU55" s="132">
        <f>'04 - Stavební úpravy topn...'!P85</f>
        <v>0</v>
      </c>
      <c r="AV55" s="131">
        <f>'04 - Stavební úpravy topn...'!J30</f>
        <v>0</v>
      </c>
      <c r="AW55" s="131">
        <f>'04 - Stavební úpravy topn...'!J31</f>
        <v>0</v>
      </c>
      <c r="AX55" s="131">
        <f>'04 - Stavební úpravy topn...'!J32</f>
        <v>0</v>
      </c>
      <c r="AY55" s="131">
        <f>'04 - Stavební úpravy topn...'!J33</f>
        <v>0</v>
      </c>
      <c r="AZ55" s="131">
        <f>'04 - Stavební úpravy topn...'!F30</f>
        <v>0</v>
      </c>
      <c r="BA55" s="131">
        <f>'04 - Stavební úpravy topn...'!F31</f>
        <v>0</v>
      </c>
      <c r="BB55" s="131">
        <f>'04 - Stavební úpravy topn...'!F32</f>
        <v>0</v>
      </c>
      <c r="BC55" s="131">
        <f>'04 - Stavební úpravy topn...'!F33</f>
        <v>0</v>
      </c>
      <c r="BD55" s="133">
        <f>'04 - Stavební úpravy topn...'!F34</f>
        <v>0</v>
      </c>
      <c r="BT55" s="129" t="s">
        <v>84</v>
      </c>
      <c r="BV55" s="129" t="s">
        <v>78</v>
      </c>
      <c r="BW55" s="129" t="s">
        <v>96</v>
      </c>
      <c r="BX55" s="129" t="s">
        <v>7</v>
      </c>
      <c r="CL55" s="129" t="s">
        <v>21</v>
      </c>
      <c r="CM55" s="129" t="s">
        <v>86</v>
      </c>
    </row>
    <row r="56" s="1" customFormat="1" ht="30" customHeight="1">
      <c r="B56" s="44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0"/>
    </row>
    <row r="57" s="1" customFormat="1" ht="6.96" customHeight="1">
      <c r="B57" s="65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70"/>
    </row>
  </sheetData>
  <sheetProtection sheet="1" formatColumns="0" formatRows="0" objects="1" scenarios="1" spinCount="100000" saltValue="ONtJV8ZUHOEIQVB5Ghe3mAZi4kPyv6EoipEFPUBpZxrF96HcaRCb3ii6ptNivV2vTN7aygV+zGxEFS2xTfwrdw==" hashValue="CEr0wem5rP670mb/7JcMz+FnzYhKWvXrLvnBRP1+TxixjoARb+Vry/jhXU6ybtJlbGsi/ewS+rnSAproSj8h2Q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2 - Bezkanálová teplovod...'!C2" display="/"/>
    <hyperlink ref="A53" location="'03 - Vedlejší a ostatní n...'!C2" display="/"/>
    <hyperlink ref="A54" location="'01 - Sociální zařízení 1....'!C2" display="/"/>
    <hyperlink ref="A55" location="'04 - Stavební úpravy topn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97</v>
      </c>
      <c r="G1" s="137" t="s">
        <v>98</v>
      </c>
      <c r="H1" s="137"/>
      <c r="I1" s="138"/>
      <c r="J1" s="137" t="s">
        <v>99</v>
      </c>
      <c r="K1" s="136" t="s">
        <v>100</v>
      </c>
      <c r="L1" s="137" t="s">
        <v>101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86</v>
      </c>
    </row>
    <row r="4" ht="36.96" customHeight="1">
      <c r="B4" s="26"/>
      <c r="C4" s="27"/>
      <c r="D4" s="28" t="s">
        <v>102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sociálního zařízení - 1.etapa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104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15. 5. 2018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32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33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35</v>
      </c>
      <c r="E20" s="45"/>
      <c r="F20" s="45"/>
      <c r="G20" s="45"/>
      <c r="H20" s="45"/>
      <c r="I20" s="144" t="s">
        <v>28</v>
      </c>
      <c r="J20" s="33" t="s">
        <v>36</v>
      </c>
      <c r="K20" s="49"/>
    </row>
    <row r="21" s="1" customFormat="1" ht="18" customHeight="1">
      <c r="B21" s="44"/>
      <c r="C21" s="45"/>
      <c r="D21" s="45"/>
      <c r="E21" s="33" t="s">
        <v>37</v>
      </c>
      <c r="F21" s="45"/>
      <c r="G21" s="45"/>
      <c r="H21" s="45"/>
      <c r="I21" s="144" t="s">
        <v>31</v>
      </c>
      <c r="J21" s="33" t="s">
        <v>38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40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42</v>
      </c>
      <c r="E27" s="45"/>
      <c r="F27" s="45"/>
      <c r="G27" s="45"/>
      <c r="H27" s="45"/>
      <c r="I27" s="142"/>
      <c r="J27" s="153">
        <f>ROUND(J85,2)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44</v>
      </c>
      <c r="G29" s="45"/>
      <c r="H29" s="45"/>
      <c r="I29" s="154" t="s">
        <v>43</v>
      </c>
      <c r="J29" s="50" t="s">
        <v>45</v>
      </c>
      <c r="K29" s="49"/>
    </row>
    <row r="30" s="1" customFormat="1" ht="14.4" customHeight="1">
      <c r="B30" s="44"/>
      <c r="C30" s="45"/>
      <c r="D30" s="53" t="s">
        <v>46</v>
      </c>
      <c r="E30" s="53" t="s">
        <v>47</v>
      </c>
      <c r="F30" s="155">
        <f>ROUND(SUM(BE85:BE148), 2)</f>
        <v>0</v>
      </c>
      <c r="G30" s="45"/>
      <c r="H30" s="45"/>
      <c r="I30" s="156">
        <v>0.20999999999999999</v>
      </c>
      <c r="J30" s="155">
        <f>ROUND(ROUND((SUM(BE85:BE148)), 2)*I30, 2)</f>
        <v>0</v>
      </c>
      <c r="K30" s="49"/>
    </row>
    <row r="31" s="1" customFormat="1" ht="14.4" customHeight="1">
      <c r="B31" s="44"/>
      <c r="C31" s="45"/>
      <c r="D31" s="45"/>
      <c r="E31" s="53" t="s">
        <v>48</v>
      </c>
      <c r="F31" s="155">
        <f>ROUND(SUM(BF85:BF148), 2)</f>
        <v>0</v>
      </c>
      <c r="G31" s="45"/>
      <c r="H31" s="45"/>
      <c r="I31" s="156">
        <v>0.14999999999999999</v>
      </c>
      <c r="J31" s="155">
        <f>ROUND(ROUND((SUM(BF85:BF148)),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49</v>
      </c>
      <c r="F32" s="155">
        <f>ROUND(SUM(BG85:BG148),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50</v>
      </c>
      <c r="F33" s="155">
        <f>ROUND(SUM(BH85:BH148),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55">
        <f>ROUND(SUM(BI85:BI148),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52</v>
      </c>
      <c r="E36" s="96"/>
      <c r="F36" s="96"/>
      <c r="G36" s="159" t="s">
        <v>53</v>
      </c>
      <c r="H36" s="160" t="s">
        <v>54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sociálního zařízení - 1.etapa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02 - Bezkanálová teplovodní přípojka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areál SOU Elektronického</v>
      </c>
      <c r="G49" s="45"/>
      <c r="H49" s="45"/>
      <c r="I49" s="144" t="s">
        <v>25</v>
      </c>
      <c r="J49" s="145" t="str">
        <f>IF(J12="","",J12)</f>
        <v>15. 5. 2018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SOUE,Vejprnická 56, Plzeň</v>
      </c>
      <c r="G51" s="45"/>
      <c r="H51" s="45"/>
      <c r="I51" s="144" t="s">
        <v>35</v>
      </c>
      <c r="J51" s="42" t="str">
        <f>E21</f>
        <v>Luboš Beneda,Čižická 279, 332 09 Štěnovice</v>
      </c>
      <c r="K51" s="49"/>
    </row>
    <row r="52" s="1" customFormat="1" ht="14.4" customHeight="1">
      <c r="B52" s="44"/>
      <c r="C52" s="38" t="s">
        <v>33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106</v>
      </c>
      <c r="D54" s="157"/>
      <c r="E54" s="157"/>
      <c r="F54" s="157"/>
      <c r="G54" s="157"/>
      <c r="H54" s="157"/>
      <c r="I54" s="171"/>
      <c r="J54" s="172" t="s">
        <v>107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108</v>
      </c>
      <c r="D56" s="45"/>
      <c r="E56" s="45"/>
      <c r="F56" s="45"/>
      <c r="G56" s="45"/>
      <c r="H56" s="45"/>
      <c r="I56" s="142"/>
      <c r="J56" s="153">
        <f>J85</f>
        <v>0</v>
      </c>
      <c r="K56" s="49"/>
      <c r="AU56" s="22" t="s">
        <v>109</v>
      </c>
    </row>
    <row r="57" s="7" customFormat="1" ht="24.96" customHeight="1">
      <c r="B57" s="175"/>
      <c r="C57" s="176"/>
      <c r="D57" s="177" t="s">
        <v>110</v>
      </c>
      <c r="E57" s="178"/>
      <c r="F57" s="178"/>
      <c r="G57" s="178"/>
      <c r="H57" s="178"/>
      <c r="I57" s="179"/>
      <c r="J57" s="180">
        <f>J86</f>
        <v>0</v>
      </c>
      <c r="K57" s="181"/>
    </row>
    <row r="58" s="8" customFormat="1" ht="19.92" customHeight="1">
      <c r="B58" s="182"/>
      <c r="C58" s="183"/>
      <c r="D58" s="184" t="s">
        <v>111</v>
      </c>
      <c r="E58" s="185"/>
      <c r="F58" s="185"/>
      <c r="G58" s="185"/>
      <c r="H58" s="185"/>
      <c r="I58" s="186"/>
      <c r="J58" s="187">
        <f>J87</f>
        <v>0</v>
      </c>
      <c r="K58" s="188"/>
    </row>
    <row r="59" s="8" customFormat="1" ht="19.92" customHeight="1">
      <c r="B59" s="182"/>
      <c r="C59" s="183"/>
      <c r="D59" s="184" t="s">
        <v>112</v>
      </c>
      <c r="E59" s="185"/>
      <c r="F59" s="185"/>
      <c r="G59" s="185"/>
      <c r="H59" s="185"/>
      <c r="I59" s="186"/>
      <c r="J59" s="187">
        <f>J116</f>
        <v>0</v>
      </c>
      <c r="K59" s="188"/>
    </row>
    <row r="60" s="8" customFormat="1" ht="19.92" customHeight="1">
      <c r="B60" s="182"/>
      <c r="C60" s="183"/>
      <c r="D60" s="184" t="s">
        <v>113</v>
      </c>
      <c r="E60" s="185"/>
      <c r="F60" s="185"/>
      <c r="G60" s="185"/>
      <c r="H60" s="185"/>
      <c r="I60" s="186"/>
      <c r="J60" s="187">
        <f>J119</f>
        <v>0</v>
      </c>
      <c r="K60" s="188"/>
    </row>
    <row r="61" s="8" customFormat="1" ht="19.92" customHeight="1">
      <c r="B61" s="182"/>
      <c r="C61" s="183"/>
      <c r="D61" s="184" t="s">
        <v>114</v>
      </c>
      <c r="E61" s="185"/>
      <c r="F61" s="185"/>
      <c r="G61" s="185"/>
      <c r="H61" s="185"/>
      <c r="I61" s="186"/>
      <c r="J61" s="187">
        <f>J123</f>
        <v>0</v>
      </c>
      <c r="K61" s="188"/>
    </row>
    <row r="62" s="8" customFormat="1" ht="19.92" customHeight="1">
      <c r="B62" s="182"/>
      <c r="C62" s="183"/>
      <c r="D62" s="184" t="s">
        <v>115</v>
      </c>
      <c r="E62" s="185"/>
      <c r="F62" s="185"/>
      <c r="G62" s="185"/>
      <c r="H62" s="185"/>
      <c r="I62" s="186"/>
      <c r="J62" s="187">
        <f>J138</f>
        <v>0</v>
      </c>
      <c r="K62" s="188"/>
    </row>
    <row r="63" s="8" customFormat="1" ht="19.92" customHeight="1">
      <c r="B63" s="182"/>
      <c r="C63" s="183"/>
      <c r="D63" s="184" t="s">
        <v>116</v>
      </c>
      <c r="E63" s="185"/>
      <c r="F63" s="185"/>
      <c r="G63" s="185"/>
      <c r="H63" s="185"/>
      <c r="I63" s="186"/>
      <c r="J63" s="187">
        <f>J144</f>
        <v>0</v>
      </c>
      <c r="K63" s="188"/>
    </row>
    <row r="64" s="7" customFormat="1" ht="24.96" customHeight="1">
      <c r="B64" s="175"/>
      <c r="C64" s="176"/>
      <c r="D64" s="177" t="s">
        <v>117</v>
      </c>
      <c r="E64" s="178"/>
      <c r="F64" s="178"/>
      <c r="G64" s="178"/>
      <c r="H64" s="178"/>
      <c r="I64" s="179"/>
      <c r="J64" s="180">
        <f>J146</f>
        <v>0</v>
      </c>
      <c r="K64" s="181"/>
    </row>
    <row r="65" s="8" customFormat="1" ht="19.92" customHeight="1">
      <c r="B65" s="182"/>
      <c r="C65" s="183"/>
      <c r="D65" s="184" t="s">
        <v>118</v>
      </c>
      <c r="E65" s="185"/>
      <c r="F65" s="185"/>
      <c r="G65" s="185"/>
      <c r="H65" s="185"/>
      <c r="I65" s="186"/>
      <c r="J65" s="187">
        <f>J147</f>
        <v>0</v>
      </c>
      <c r="K65" s="188"/>
    </row>
    <row r="66" s="1" customFormat="1" ht="21.84" customHeight="1">
      <c r="B66" s="44"/>
      <c r="C66" s="45"/>
      <c r="D66" s="45"/>
      <c r="E66" s="45"/>
      <c r="F66" s="45"/>
      <c r="G66" s="45"/>
      <c r="H66" s="45"/>
      <c r="I66" s="142"/>
      <c r="J66" s="45"/>
      <c r="K66" s="49"/>
    </row>
    <row r="67" s="1" customFormat="1" ht="6.96" customHeight="1">
      <c r="B67" s="65"/>
      <c r="C67" s="66"/>
      <c r="D67" s="66"/>
      <c r="E67" s="66"/>
      <c r="F67" s="66"/>
      <c r="G67" s="66"/>
      <c r="H67" s="66"/>
      <c r="I67" s="164"/>
      <c r="J67" s="66"/>
      <c r="K67" s="67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7"/>
      <c r="J71" s="69"/>
      <c r="K71" s="69"/>
      <c r="L71" s="70"/>
    </row>
    <row r="72" s="1" customFormat="1" ht="36.96" customHeight="1">
      <c r="B72" s="44"/>
      <c r="C72" s="71" t="s">
        <v>119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4.4" customHeight="1">
      <c r="B74" s="44"/>
      <c r="C74" s="74" t="s">
        <v>18</v>
      </c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6.5" customHeight="1">
      <c r="B75" s="44"/>
      <c r="C75" s="72"/>
      <c r="D75" s="72"/>
      <c r="E75" s="190" t="str">
        <f>E7</f>
        <v>Rekonstrukce sociálního zařízení - 1.etapa</v>
      </c>
      <c r="F75" s="74"/>
      <c r="G75" s="74"/>
      <c r="H75" s="74"/>
      <c r="I75" s="189"/>
      <c r="J75" s="72"/>
      <c r="K75" s="72"/>
      <c r="L75" s="70"/>
    </row>
    <row r="76" s="1" customFormat="1" ht="14.4" customHeight="1">
      <c r="B76" s="44"/>
      <c r="C76" s="74" t="s">
        <v>103</v>
      </c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7.25" customHeight="1">
      <c r="B77" s="44"/>
      <c r="C77" s="72"/>
      <c r="D77" s="72"/>
      <c r="E77" s="80" t="str">
        <f>E9</f>
        <v>02 - Bezkanálová teplovodní přípojka</v>
      </c>
      <c r="F77" s="72"/>
      <c r="G77" s="72"/>
      <c r="H77" s="72"/>
      <c r="I77" s="189"/>
      <c r="J77" s="72"/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 ht="18" customHeight="1">
      <c r="B79" s="44"/>
      <c r="C79" s="74" t="s">
        <v>23</v>
      </c>
      <c r="D79" s="72"/>
      <c r="E79" s="72"/>
      <c r="F79" s="191" t="str">
        <f>F12</f>
        <v>areál SOU Elektronického</v>
      </c>
      <c r="G79" s="72"/>
      <c r="H79" s="72"/>
      <c r="I79" s="192" t="s">
        <v>25</v>
      </c>
      <c r="J79" s="83" t="str">
        <f>IF(J12="","",J12)</f>
        <v>15. 5. 2018</v>
      </c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>
      <c r="B81" s="44"/>
      <c r="C81" s="74" t="s">
        <v>27</v>
      </c>
      <c r="D81" s="72"/>
      <c r="E81" s="72"/>
      <c r="F81" s="191" t="str">
        <f>E15</f>
        <v>SOUE,Vejprnická 56, Plzeň</v>
      </c>
      <c r="G81" s="72"/>
      <c r="H81" s="72"/>
      <c r="I81" s="192" t="s">
        <v>35</v>
      </c>
      <c r="J81" s="191" t="str">
        <f>E21</f>
        <v>Luboš Beneda,Čižická 279, 332 09 Štěnovice</v>
      </c>
      <c r="K81" s="72"/>
      <c r="L81" s="70"/>
    </row>
    <row r="82" s="1" customFormat="1" ht="14.4" customHeight="1">
      <c r="B82" s="44"/>
      <c r="C82" s="74" t="s">
        <v>33</v>
      </c>
      <c r="D82" s="72"/>
      <c r="E82" s="72"/>
      <c r="F82" s="191" t="str">
        <f>IF(E18="","",E18)</f>
        <v/>
      </c>
      <c r="G82" s="72"/>
      <c r="H82" s="72"/>
      <c r="I82" s="189"/>
      <c r="J82" s="72"/>
      <c r="K82" s="72"/>
      <c r="L82" s="70"/>
    </row>
    <row r="83" s="1" customFormat="1" ht="10.32" customHeight="1">
      <c r="B83" s="44"/>
      <c r="C83" s="72"/>
      <c r="D83" s="72"/>
      <c r="E83" s="72"/>
      <c r="F83" s="72"/>
      <c r="G83" s="72"/>
      <c r="H83" s="72"/>
      <c r="I83" s="189"/>
      <c r="J83" s="72"/>
      <c r="K83" s="72"/>
      <c r="L83" s="70"/>
    </row>
    <row r="84" s="9" customFormat="1" ht="29.28" customHeight="1">
      <c r="B84" s="193"/>
      <c r="C84" s="194" t="s">
        <v>120</v>
      </c>
      <c r="D84" s="195" t="s">
        <v>61</v>
      </c>
      <c r="E84" s="195" t="s">
        <v>57</v>
      </c>
      <c r="F84" s="195" t="s">
        <v>121</v>
      </c>
      <c r="G84" s="195" t="s">
        <v>122</v>
      </c>
      <c r="H84" s="195" t="s">
        <v>123</v>
      </c>
      <c r="I84" s="196" t="s">
        <v>124</v>
      </c>
      <c r="J84" s="195" t="s">
        <v>107</v>
      </c>
      <c r="K84" s="197" t="s">
        <v>125</v>
      </c>
      <c r="L84" s="198"/>
      <c r="M84" s="100" t="s">
        <v>126</v>
      </c>
      <c r="N84" s="101" t="s">
        <v>46</v>
      </c>
      <c r="O84" s="101" t="s">
        <v>127</v>
      </c>
      <c r="P84" s="101" t="s">
        <v>128</v>
      </c>
      <c r="Q84" s="101" t="s">
        <v>129</v>
      </c>
      <c r="R84" s="101" t="s">
        <v>130</v>
      </c>
      <c r="S84" s="101" t="s">
        <v>131</v>
      </c>
      <c r="T84" s="102" t="s">
        <v>132</v>
      </c>
    </row>
    <row r="85" s="1" customFormat="1" ht="29.28" customHeight="1">
      <c r="B85" s="44"/>
      <c r="C85" s="106" t="s">
        <v>108</v>
      </c>
      <c r="D85" s="72"/>
      <c r="E85" s="72"/>
      <c r="F85" s="72"/>
      <c r="G85" s="72"/>
      <c r="H85" s="72"/>
      <c r="I85" s="189"/>
      <c r="J85" s="199">
        <f>BK85</f>
        <v>0</v>
      </c>
      <c r="K85" s="72"/>
      <c r="L85" s="70"/>
      <c r="M85" s="103"/>
      <c r="N85" s="104"/>
      <c r="O85" s="104"/>
      <c r="P85" s="200">
        <f>P86+P146</f>
        <v>0</v>
      </c>
      <c r="Q85" s="104"/>
      <c r="R85" s="200">
        <f>R86+R146</f>
        <v>19.8716005</v>
      </c>
      <c r="S85" s="104"/>
      <c r="T85" s="201">
        <f>T86+T146</f>
        <v>24.213647999999999</v>
      </c>
      <c r="AT85" s="22" t="s">
        <v>75</v>
      </c>
      <c r="AU85" s="22" t="s">
        <v>109</v>
      </c>
      <c r="BK85" s="202">
        <f>BK86+BK146</f>
        <v>0</v>
      </c>
    </row>
    <row r="86" s="10" customFormat="1" ht="37.44" customHeight="1">
      <c r="B86" s="203"/>
      <c r="C86" s="204"/>
      <c r="D86" s="205" t="s">
        <v>75</v>
      </c>
      <c r="E86" s="206" t="s">
        <v>133</v>
      </c>
      <c r="F86" s="206" t="s">
        <v>134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P87+P116+P119+P123+P138+P144</f>
        <v>0</v>
      </c>
      <c r="Q86" s="211"/>
      <c r="R86" s="212">
        <f>R87+R116+R119+R123+R138+R144</f>
        <v>19.8716005</v>
      </c>
      <c r="S86" s="211"/>
      <c r="T86" s="213">
        <f>T87+T116+T119+T123+T138+T144</f>
        <v>24.213647999999999</v>
      </c>
      <c r="AR86" s="214" t="s">
        <v>84</v>
      </c>
      <c r="AT86" s="215" t="s">
        <v>75</v>
      </c>
      <c r="AU86" s="215" t="s">
        <v>76</v>
      </c>
      <c r="AY86" s="214" t="s">
        <v>135</v>
      </c>
      <c r="BK86" s="216">
        <f>BK87+BK116+BK119+BK123+BK138+BK144</f>
        <v>0</v>
      </c>
    </row>
    <row r="87" s="10" customFormat="1" ht="19.92" customHeight="1">
      <c r="B87" s="203"/>
      <c r="C87" s="204"/>
      <c r="D87" s="205" t="s">
        <v>75</v>
      </c>
      <c r="E87" s="217" t="s">
        <v>84</v>
      </c>
      <c r="F87" s="217" t="s">
        <v>136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SUM(P88:P115)</f>
        <v>0</v>
      </c>
      <c r="Q87" s="211"/>
      <c r="R87" s="212">
        <f>SUM(R88:R115)</f>
        <v>18.398274000000001</v>
      </c>
      <c r="S87" s="211"/>
      <c r="T87" s="213">
        <f>SUM(T88:T115)</f>
        <v>12.528960000000001</v>
      </c>
      <c r="AR87" s="214" t="s">
        <v>84</v>
      </c>
      <c r="AT87" s="215" t="s">
        <v>75</v>
      </c>
      <c r="AU87" s="215" t="s">
        <v>84</v>
      </c>
      <c r="AY87" s="214" t="s">
        <v>135</v>
      </c>
      <c r="BK87" s="216">
        <f>SUM(BK88:BK115)</f>
        <v>0</v>
      </c>
    </row>
    <row r="88" s="1" customFormat="1" ht="38.25" customHeight="1">
      <c r="B88" s="44"/>
      <c r="C88" s="219" t="s">
        <v>84</v>
      </c>
      <c r="D88" s="219" t="s">
        <v>137</v>
      </c>
      <c r="E88" s="220" t="s">
        <v>138</v>
      </c>
      <c r="F88" s="221" t="s">
        <v>139</v>
      </c>
      <c r="G88" s="222" t="s">
        <v>140</v>
      </c>
      <c r="H88" s="223">
        <v>25.260000000000002</v>
      </c>
      <c r="I88" s="224"/>
      <c r="J88" s="225">
        <f>ROUND(I88*H88,2)</f>
        <v>0</v>
      </c>
      <c r="K88" s="221" t="s">
        <v>141</v>
      </c>
      <c r="L88" s="70"/>
      <c r="M88" s="226" t="s">
        <v>21</v>
      </c>
      <c r="N88" s="227" t="s">
        <v>47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0.17999999999999999</v>
      </c>
      <c r="T88" s="229">
        <f>S88*H88</f>
        <v>4.5468000000000002</v>
      </c>
      <c r="AR88" s="22" t="s">
        <v>142</v>
      </c>
      <c r="AT88" s="22" t="s">
        <v>137</v>
      </c>
      <c r="AU88" s="22" t="s">
        <v>86</v>
      </c>
      <c r="AY88" s="22" t="s">
        <v>135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84</v>
      </c>
      <c r="BK88" s="230">
        <f>ROUND(I88*H88,2)</f>
        <v>0</v>
      </c>
      <c r="BL88" s="22" t="s">
        <v>142</v>
      </c>
      <c r="BM88" s="22" t="s">
        <v>143</v>
      </c>
    </row>
    <row r="89" s="11" customFormat="1">
      <c r="B89" s="231"/>
      <c r="C89" s="232"/>
      <c r="D89" s="233" t="s">
        <v>144</v>
      </c>
      <c r="E89" s="234" t="s">
        <v>21</v>
      </c>
      <c r="F89" s="235" t="s">
        <v>145</v>
      </c>
      <c r="G89" s="232"/>
      <c r="H89" s="236">
        <v>25.260000000000002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144</v>
      </c>
      <c r="AU89" s="242" t="s">
        <v>86</v>
      </c>
      <c r="AV89" s="11" t="s">
        <v>86</v>
      </c>
      <c r="AW89" s="11" t="s">
        <v>39</v>
      </c>
      <c r="AX89" s="11" t="s">
        <v>76</v>
      </c>
      <c r="AY89" s="242" t="s">
        <v>135</v>
      </c>
    </row>
    <row r="90" s="1" customFormat="1" ht="38.25" customHeight="1">
      <c r="B90" s="44"/>
      <c r="C90" s="219" t="s">
        <v>86</v>
      </c>
      <c r="D90" s="219" t="s">
        <v>137</v>
      </c>
      <c r="E90" s="220" t="s">
        <v>146</v>
      </c>
      <c r="F90" s="221" t="s">
        <v>147</v>
      </c>
      <c r="G90" s="222" t="s">
        <v>140</v>
      </c>
      <c r="H90" s="223">
        <v>25.260000000000002</v>
      </c>
      <c r="I90" s="224"/>
      <c r="J90" s="225">
        <f>ROUND(I90*H90,2)</f>
        <v>0</v>
      </c>
      <c r="K90" s="221" t="s">
        <v>141</v>
      </c>
      <c r="L90" s="70"/>
      <c r="M90" s="226" t="s">
        <v>21</v>
      </c>
      <c r="N90" s="227" t="s">
        <v>47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0.316</v>
      </c>
      <c r="T90" s="229">
        <f>S90*H90</f>
        <v>7.9821600000000004</v>
      </c>
      <c r="AR90" s="22" t="s">
        <v>142</v>
      </c>
      <c r="AT90" s="22" t="s">
        <v>137</v>
      </c>
      <c r="AU90" s="22" t="s">
        <v>86</v>
      </c>
      <c r="AY90" s="22" t="s">
        <v>135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84</v>
      </c>
      <c r="BK90" s="230">
        <f>ROUND(I90*H90,2)</f>
        <v>0</v>
      </c>
      <c r="BL90" s="22" t="s">
        <v>142</v>
      </c>
      <c r="BM90" s="22" t="s">
        <v>148</v>
      </c>
    </row>
    <row r="91" s="1" customFormat="1" ht="38.25" customHeight="1">
      <c r="B91" s="44"/>
      <c r="C91" s="219" t="s">
        <v>149</v>
      </c>
      <c r="D91" s="219" t="s">
        <v>137</v>
      </c>
      <c r="E91" s="220" t="s">
        <v>150</v>
      </c>
      <c r="F91" s="221" t="s">
        <v>151</v>
      </c>
      <c r="G91" s="222" t="s">
        <v>152</v>
      </c>
      <c r="H91" s="223">
        <v>12.645</v>
      </c>
      <c r="I91" s="224"/>
      <c r="J91" s="225">
        <f>ROUND(I91*H91,2)</f>
        <v>0</v>
      </c>
      <c r="K91" s="221" t="s">
        <v>141</v>
      </c>
      <c r="L91" s="70"/>
      <c r="M91" s="226" t="s">
        <v>21</v>
      </c>
      <c r="N91" s="227" t="s">
        <v>47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142</v>
      </c>
      <c r="AT91" s="22" t="s">
        <v>137</v>
      </c>
      <c r="AU91" s="22" t="s">
        <v>86</v>
      </c>
      <c r="AY91" s="22" t="s">
        <v>135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84</v>
      </c>
      <c r="BK91" s="230">
        <f>ROUND(I91*H91,2)</f>
        <v>0</v>
      </c>
      <c r="BL91" s="22" t="s">
        <v>142</v>
      </c>
      <c r="BM91" s="22" t="s">
        <v>153</v>
      </c>
    </row>
    <row r="92" s="11" customFormat="1">
      <c r="B92" s="231"/>
      <c r="C92" s="232"/>
      <c r="D92" s="233" t="s">
        <v>144</v>
      </c>
      <c r="E92" s="234" t="s">
        <v>21</v>
      </c>
      <c r="F92" s="235" t="s">
        <v>154</v>
      </c>
      <c r="G92" s="232"/>
      <c r="H92" s="236">
        <v>12.645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144</v>
      </c>
      <c r="AU92" s="242" t="s">
        <v>86</v>
      </c>
      <c r="AV92" s="11" t="s">
        <v>86</v>
      </c>
      <c r="AW92" s="11" t="s">
        <v>39</v>
      </c>
      <c r="AX92" s="11" t="s">
        <v>76</v>
      </c>
      <c r="AY92" s="242" t="s">
        <v>135</v>
      </c>
    </row>
    <row r="93" s="1" customFormat="1" ht="25.5" customHeight="1">
      <c r="B93" s="44"/>
      <c r="C93" s="219" t="s">
        <v>142</v>
      </c>
      <c r="D93" s="219" t="s">
        <v>137</v>
      </c>
      <c r="E93" s="220" t="s">
        <v>155</v>
      </c>
      <c r="F93" s="221" t="s">
        <v>156</v>
      </c>
      <c r="G93" s="222" t="s">
        <v>152</v>
      </c>
      <c r="H93" s="223">
        <v>62.542999999999999</v>
      </c>
      <c r="I93" s="224"/>
      <c r="J93" s="225">
        <f>ROUND(I93*H93,2)</f>
        <v>0</v>
      </c>
      <c r="K93" s="221" t="s">
        <v>141</v>
      </c>
      <c r="L93" s="70"/>
      <c r="M93" s="226" t="s">
        <v>21</v>
      </c>
      <c r="N93" s="227" t="s">
        <v>47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142</v>
      </c>
      <c r="AT93" s="22" t="s">
        <v>137</v>
      </c>
      <c r="AU93" s="22" t="s">
        <v>86</v>
      </c>
      <c r="AY93" s="22" t="s">
        <v>135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84</v>
      </c>
      <c r="BK93" s="230">
        <f>ROUND(I93*H93,2)</f>
        <v>0</v>
      </c>
      <c r="BL93" s="22" t="s">
        <v>142</v>
      </c>
      <c r="BM93" s="22" t="s">
        <v>157</v>
      </c>
    </row>
    <row r="94" s="11" customFormat="1">
      <c r="B94" s="231"/>
      <c r="C94" s="232"/>
      <c r="D94" s="233" t="s">
        <v>144</v>
      </c>
      <c r="E94" s="234" t="s">
        <v>21</v>
      </c>
      <c r="F94" s="235" t="s">
        <v>158</v>
      </c>
      <c r="G94" s="232"/>
      <c r="H94" s="236">
        <v>62.542999999999999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144</v>
      </c>
      <c r="AU94" s="242" t="s">
        <v>86</v>
      </c>
      <c r="AV94" s="11" t="s">
        <v>86</v>
      </c>
      <c r="AW94" s="11" t="s">
        <v>39</v>
      </c>
      <c r="AX94" s="11" t="s">
        <v>84</v>
      </c>
      <c r="AY94" s="242" t="s">
        <v>135</v>
      </c>
    </row>
    <row r="95" s="1" customFormat="1" ht="38.25" customHeight="1">
      <c r="B95" s="44"/>
      <c r="C95" s="219" t="s">
        <v>159</v>
      </c>
      <c r="D95" s="219" t="s">
        <v>137</v>
      </c>
      <c r="E95" s="220" t="s">
        <v>160</v>
      </c>
      <c r="F95" s="221" t="s">
        <v>161</v>
      </c>
      <c r="G95" s="222" t="s">
        <v>152</v>
      </c>
      <c r="H95" s="223">
        <v>31.271999999999998</v>
      </c>
      <c r="I95" s="224"/>
      <c r="J95" s="225">
        <f>ROUND(I95*H95,2)</f>
        <v>0</v>
      </c>
      <c r="K95" s="221" t="s">
        <v>141</v>
      </c>
      <c r="L95" s="70"/>
      <c r="M95" s="226" t="s">
        <v>21</v>
      </c>
      <c r="N95" s="227" t="s">
        <v>47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142</v>
      </c>
      <c r="AT95" s="22" t="s">
        <v>137</v>
      </c>
      <c r="AU95" s="22" t="s">
        <v>86</v>
      </c>
      <c r="AY95" s="22" t="s">
        <v>135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84</v>
      </c>
      <c r="BK95" s="230">
        <f>ROUND(I95*H95,2)</f>
        <v>0</v>
      </c>
      <c r="BL95" s="22" t="s">
        <v>142</v>
      </c>
      <c r="BM95" s="22" t="s">
        <v>162</v>
      </c>
    </row>
    <row r="96" s="11" customFormat="1">
      <c r="B96" s="231"/>
      <c r="C96" s="232"/>
      <c r="D96" s="233" t="s">
        <v>144</v>
      </c>
      <c r="E96" s="232"/>
      <c r="F96" s="235" t="s">
        <v>163</v>
      </c>
      <c r="G96" s="232"/>
      <c r="H96" s="236">
        <v>31.271999999999998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144</v>
      </c>
      <c r="AU96" s="242" t="s">
        <v>86</v>
      </c>
      <c r="AV96" s="11" t="s">
        <v>86</v>
      </c>
      <c r="AW96" s="11" t="s">
        <v>6</v>
      </c>
      <c r="AX96" s="11" t="s">
        <v>84</v>
      </c>
      <c r="AY96" s="242" t="s">
        <v>135</v>
      </c>
    </row>
    <row r="97" s="1" customFormat="1" ht="38.25" customHeight="1">
      <c r="B97" s="44"/>
      <c r="C97" s="219" t="s">
        <v>164</v>
      </c>
      <c r="D97" s="219" t="s">
        <v>137</v>
      </c>
      <c r="E97" s="220" t="s">
        <v>165</v>
      </c>
      <c r="F97" s="221" t="s">
        <v>166</v>
      </c>
      <c r="G97" s="222" t="s">
        <v>152</v>
      </c>
      <c r="H97" s="223">
        <v>18.952999999999999</v>
      </c>
      <c r="I97" s="224"/>
      <c r="J97" s="225">
        <f>ROUND(I97*H97,2)</f>
        <v>0</v>
      </c>
      <c r="K97" s="221" t="s">
        <v>141</v>
      </c>
      <c r="L97" s="70"/>
      <c r="M97" s="226" t="s">
        <v>21</v>
      </c>
      <c r="N97" s="227" t="s">
        <v>47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142</v>
      </c>
      <c r="AT97" s="22" t="s">
        <v>137</v>
      </c>
      <c r="AU97" s="22" t="s">
        <v>86</v>
      </c>
      <c r="AY97" s="22" t="s">
        <v>135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84</v>
      </c>
      <c r="BK97" s="230">
        <f>ROUND(I97*H97,2)</f>
        <v>0</v>
      </c>
      <c r="BL97" s="22" t="s">
        <v>142</v>
      </c>
      <c r="BM97" s="22" t="s">
        <v>167</v>
      </c>
    </row>
    <row r="98" s="1" customFormat="1" ht="25.5" customHeight="1">
      <c r="B98" s="44"/>
      <c r="C98" s="219" t="s">
        <v>168</v>
      </c>
      <c r="D98" s="219" t="s">
        <v>137</v>
      </c>
      <c r="E98" s="220" t="s">
        <v>169</v>
      </c>
      <c r="F98" s="221" t="s">
        <v>170</v>
      </c>
      <c r="G98" s="222" t="s">
        <v>152</v>
      </c>
      <c r="H98" s="223">
        <v>18.952999999999999</v>
      </c>
      <c r="I98" s="224"/>
      <c r="J98" s="225">
        <f>ROUND(I98*H98,2)</f>
        <v>0</v>
      </c>
      <c r="K98" s="221" t="s">
        <v>141</v>
      </c>
      <c r="L98" s="70"/>
      <c r="M98" s="226" t="s">
        <v>21</v>
      </c>
      <c r="N98" s="227" t="s">
        <v>47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142</v>
      </c>
      <c r="AT98" s="22" t="s">
        <v>137</v>
      </c>
      <c r="AU98" s="22" t="s">
        <v>86</v>
      </c>
      <c r="AY98" s="22" t="s">
        <v>135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84</v>
      </c>
      <c r="BK98" s="230">
        <f>ROUND(I98*H98,2)</f>
        <v>0</v>
      </c>
      <c r="BL98" s="22" t="s">
        <v>142</v>
      </c>
      <c r="BM98" s="22" t="s">
        <v>171</v>
      </c>
    </row>
    <row r="99" s="11" customFormat="1">
      <c r="B99" s="231"/>
      <c r="C99" s="232"/>
      <c r="D99" s="233" t="s">
        <v>144</v>
      </c>
      <c r="E99" s="234" t="s">
        <v>21</v>
      </c>
      <c r="F99" s="235" t="s">
        <v>172</v>
      </c>
      <c r="G99" s="232"/>
      <c r="H99" s="236">
        <v>18.952999999999999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144</v>
      </c>
      <c r="AU99" s="242" t="s">
        <v>86</v>
      </c>
      <c r="AV99" s="11" t="s">
        <v>86</v>
      </c>
      <c r="AW99" s="11" t="s">
        <v>39</v>
      </c>
      <c r="AX99" s="11" t="s">
        <v>76</v>
      </c>
      <c r="AY99" s="242" t="s">
        <v>135</v>
      </c>
    </row>
    <row r="100" s="1" customFormat="1" ht="25.5" customHeight="1">
      <c r="B100" s="44"/>
      <c r="C100" s="219" t="s">
        <v>173</v>
      </c>
      <c r="D100" s="219" t="s">
        <v>137</v>
      </c>
      <c r="E100" s="220" t="s">
        <v>174</v>
      </c>
      <c r="F100" s="221" t="s">
        <v>175</v>
      </c>
      <c r="G100" s="222" t="s">
        <v>152</v>
      </c>
      <c r="H100" s="223">
        <v>65.727000000000004</v>
      </c>
      <c r="I100" s="224"/>
      <c r="J100" s="225">
        <f>ROUND(I100*H100,2)</f>
        <v>0</v>
      </c>
      <c r="K100" s="221" t="s">
        <v>141</v>
      </c>
      <c r="L100" s="70"/>
      <c r="M100" s="226" t="s">
        <v>21</v>
      </c>
      <c r="N100" s="227" t="s">
        <v>47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142</v>
      </c>
      <c r="AT100" s="22" t="s">
        <v>137</v>
      </c>
      <c r="AU100" s="22" t="s">
        <v>86</v>
      </c>
      <c r="AY100" s="22" t="s">
        <v>135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84</v>
      </c>
      <c r="BK100" s="230">
        <f>ROUND(I100*H100,2)</f>
        <v>0</v>
      </c>
      <c r="BL100" s="22" t="s">
        <v>142</v>
      </c>
      <c r="BM100" s="22" t="s">
        <v>176</v>
      </c>
    </row>
    <row r="101" s="11" customFormat="1">
      <c r="B101" s="231"/>
      <c r="C101" s="232"/>
      <c r="D101" s="233" t="s">
        <v>144</v>
      </c>
      <c r="E101" s="234" t="s">
        <v>21</v>
      </c>
      <c r="F101" s="235" t="s">
        <v>158</v>
      </c>
      <c r="G101" s="232"/>
      <c r="H101" s="236">
        <v>62.542999999999999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144</v>
      </c>
      <c r="AU101" s="242" t="s">
        <v>86</v>
      </c>
      <c r="AV101" s="11" t="s">
        <v>86</v>
      </c>
      <c r="AW101" s="11" t="s">
        <v>39</v>
      </c>
      <c r="AX101" s="11" t="s">
        <v>76</v>
      </c>
      <c r="AY101" s="242" t="s">
        <v>135</v>
      </c>
    </row>
    <row r="102" s="11" customFormat="1">
      <c r="B102" s="231"/>
      <c r="C102" s="232"/>
      <c r="D102" s="233" t="s">
        <v>144</v>
      </c>
      <c r="E102" s="234" t="s">
        <v>21</v>
      </c>
      <c r="F102" s="235" t="s">
        <v>177</v>
      </c>
      <c r="G102" s="232"/>
      <c r="H102" s="236">
        <v>3.1840000000000002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144</v>
      </c>
      <c r="AU102" s="242" t="s">
        <v>86</v>
      </c>
      <c r="AV102" s="11" t="s">
        <v>86</v>
      </c>
      <c r="AW102" s="11" t="s">
        <v>39</v>
      </c>
      <c r="AX102" s="11" t="s">
        <v>76</v>
      </c>
      <c r="AY102" s="242" t="s">
        <v>135</v>
      </c>
    </row>
    <row r="103" s="1" customFormat="1" ht="51" customHeight="1">
      <c r="B103" s="44"/>
      <c r="C103" s="219" t="s">
        <v>178</v>
      </c>
      <c r="D103" s="219" t="s">
        <v>137</v>
      </c>
      <c r="E103" s="220" t="s">
        <v>179</v>
      </c>
      <c r="F103" s="221" t="s">
        <v>180</v>
      </c>
      <c r="G103" s="222" t="s">
        <v>152</v>
      </c>
      <c r="H103" s="223">
        <v>9.1980000000000004</v>
      </c>
      <c r="I103" s="224"/>
      <c r="J103" s="225">
        <f>ROUND(I103*H103,2)</f>
        <v>0</v>
      </c>
      <c r="K103" s="221" t="s">
        <v>141</v>
      </c>
      <c r="L103" s="70"/>
      <c r="M103" s="226" t="s">
        <v>21</v>
      </c>
      <c r="N103" s="227" t="s">
        <v>47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142</v>
      </c>
      <c r="AT103" s="22" t="s">
        <v>137</v>
      </c>
      <c r="AU103" s="22" t="s">
        <v>86</v>
      </c>
      <c r="AY103" s="22" t="s">
        <v>135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84</v>
      </c>
      <c r="BK103" s="230">
        <f>ROUND(I103*H103,2)</f>
        <v>0</v>
      </c>
      <c r="BL103" s="22" t="s">
        <v>142</v>
      </c>
      <c r="BM103" s="22" t="s">
        <v>181</v>
      </c>
    </row>
    <row r="104" s="11" customFormat="1">
      <c r="B104" s="231"/>
      <c r="C104" s="232"/>
      <c r="D104" s="233" t="s">
        <v>144</v>
      </c>
      <c r="E104" s="234" t="s">
        <v>21</v>
      </c>
      <c r="F104" s="235" t="s">
        <v>182</v>
      </c>
      <c r="G104" s="232"/>
      <c r="H104" s="236">
        <v>9.1980000000000004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144</v>
      </c>
      <c r="AU104" s="242" t="s">
        <v>86</v>
      </c>
      <c r="AV104" s="11" t="s">
        <v>86</v>
      </c>
      <c r="AW104" s="11" t="s">
        <v>39</v>
      </c>
      <c r="AX104" s="11" t="s">
        <v>76</v>
      </c>
      <c r="AY104" s="242" t="s">
        <v>135</v>
      </c>
    </row>
    <row r="105" s="1" customFormat="1" ht="16.5" customHeight="1">
      <c r="B105" s="44"/>
      <c r="C105" s="243" t="s">
        <v>183</v>
      </c>
      <c r="D105" s="243" t="s">
        <v>184</v>
      </c>
      <c r="E105" s="244" t="s">
        <v>185</v>
      </c>
      <c r="F105" s="245" t="s">
        <v>186</v>
      </c>
      <c r="G105" s="246" t="s">
        <v>187</v>
      </c>
      <c r="H105" s="247">
        <v>18.396000000000001</v>
      </c>
      <c r="I105" s="248"/>
      <c r="J105" s="249">
        <f>ROUND(I105*H105,2)</f>
        <v>0</v>
      </c>
      <c r="K105" s="245" t="s">
        <v>141</v>
      </c>
      <c r="L105" s="250"/>
      <c r="M105" s="251" t="s">
        <v>21</v>
      </c>
      <c r="N105" s="252" t="s">
        <v>47</v>
      </c>
      <c r="O105" s="45"/>
      <c r="P105" s="228">
        <f>O105*H105</f>
        <v>0</v>
      </c>
      <c r="Q105" s="228">
        <v>1</v>
      </c>
      <c r="R105" s="228">
        <f>Q105*H105</f>
        <v>18.396000000000001</v>
      </c>
      <c r="S105" s="228">
        <v>0</v>
      </c>
      <c r="T105" s="229">
        <f>S105*H105</f>
        <v>0</v>
      </c>
      <c r="AR105" s="22" t="s">
        <v>173</v>
      </c>
      <c r="AT105" s="22" t="s">
        <v>184</v>
      </c>
      <c r="AU105" s="22" t="s">
        <v>86</v>
      </c>
      <c r="AY105" s="22" t="s">
        <v>135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84</v>
      </c>
      <c r="BK105" s="230">
        <f>ROUND(I105*H105,2)</f>
        <v>0</v>
      </c>
      <c r="BL105" s="22" t="s">
        <v>142</v>
      </c>
      <c r="BM105" s="22" t="s">
        <v>188</v>
      </c>
    </row>
    <row r="106" s="11" customFormat="1">
      <c r="B106" s="231"/>
      <c r="C106" s="232"/>
      <c r="D106" s="233" t="s">
        <v>144</v>
      </c>
      <c r="E106" s="232"/>
      <c r="F106" s="235" t="s">
        <v>189</v>
      </c>
      <c r="G106" s="232"/>
      <c r="H106" s="236">
        <v>18.396000000000001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144</v>
      </c>
      <c r="AU106" s="242" t="s">
        <v>86</v>
      </c>
      <c r="AV106" s="11" t="s">
        <v>86</v>
      </c>
      <c r="AW106" s="11" t="s">
        <v>6</v>
      </c>
      <c r="AX106" s="11" t="s">
        <v>84</v>
      </c>
      <c r="AY106" s="242" t="s">
        <v>135</v>
      </c>
    </row>
    <row r="107" s="1" customFormat="1" ht="16.5" customHeight="1">
      <c r="B107" s="44"/>
      <c r="C107" s="219" t="s">
        <v>190</v>
      </c>
      <c r="D107" s="219" t="s">
        <v>137</v>
      </c>
      <c r="E107" s="220" t="s">
        <v>191</v>
      </c>
      <c r="F107" s="221" t="s">
        <v>192</v>
      </c>
      <c r="G107" s="222" t="s">
        <v>140</v>
      </c>
      <c r="H107" s="223">
        <v>75.810000000000002</v>
      </c>
      <c r="I107" s="224"/>
      <c r="J107" s="225">
        <f>ROUND(I107*H107,2)</f>
        <v>0</v>
      </c>
      <c r="K107" s="221" t="s">
        <v>141</v>
      </c>
      <c r="L107" s="70"/>
      <c r="M107" s="226" t="s">
        <v>21</v>
      </c>
      <c r="N107" s="227" t="s">
        <v>47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142</v>
      </c>
      <c r="AT107" s="22" t="s">
        <v>137</v>
      </c>
      <c r="AU107" s="22" t="s">
        <v>86</v>
      </c>
      <c r="AY107" s="22" t="s">
        <v>135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84</v>
      </c>
      <c r="BK107" s="230">
        <f>ROUND(I107*H107,2)</f>
        <v>0</v>
      </c>
      <c r="BL107" s="22" t="s">
        <v>142</v>
      </c>
      <c r="BM107" s="22" t="s">
        <v>193</v>
      </c>
    </row>
    <row r="108" s="1" customFormat="1" ht="16.5" customHeight="1">
      <c r="B108" s="44"/>
      <c r="C108" s="243" t="s">
        <v>194</v>
      </c>
      <c r="D108" s="243" t="s">
        <v>184</v>
      </c>
      <c r="E108" s="244" t="s">
        <v>195</v>
      </c>
      <c r="F108" s="245" t="s">
        <v>196</v>
      </c>
      <c r="G108" s="246" t="s">
        <v>197</v>
      </c>
      <c r="H108" s="247">
        <v>2.274</v>
      </c>
      <c r="I108" s="248"/>
      <c r="J108" s="249">
        <f>ROUND(I108*H108,2)</f>
        <v>0</v>
      </c>
      <c r="K108" s="245" t="s">
        <v>141</v>
      </c>
      <c r="L108" s="250"/>
      <c r="M108" s="251" t="s">
        <v>21</v>
      </c>
      <c r="N108" s="252" t="s">
        <v>47</v>
      </c>
      <c r="O108" s="45"/>
      <c r="P108" s="228">
        <f>O108*H108</f>
        <v>0</v>
      </c>
      <c r="Q108" s="228">
        <v>0.001</v>
      </c>
      <c r="R108" s="228">
        <f>Q108*H108</f>
        <v>0.002274</v>
      </c>
      <c r="S108" s="228">
        <v>0</v>
      </c>
      <c r="T108" s="229">
        <f>S108*H108</f>
        <v>0</v>
      </c>
      <c r="AR108" s="22" t="s">
        <v>173</v>
      </c>
      <c r="AT108" s="22" t="s">
        <v>184</v>
      </c>
      <c r="AU108" s="22" t="s">
        <v>86</v>
      </c>
      <c r="AY108" s="22" t="s">
        <v>135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84</v>
      </c>
      <c r="BK108" s="230">
        <f>ROUND(I108*H108,2)</f>
        <v>0</v>
      </c>
      <c r="BL108" s="22" t="s">
        <v>142</v>
      </c>
      <c r="BM108" s="22" t="s">
        <v>198</v>
      </c>
    </row>
    <row r="109" s="11" customFormat="1">
      <c r="B109" s="231"/>
      <c r="C109" s="232"/>
      <c r="D109" s="233" t="s">
        <v>144</v>
      </c>
      <c r="E109" s="232"/>
      <c r="F109" s="235" t="s">
        <v>199</v>
      </c>
      <c r="G109" s="232"/>
      <c r="H109" s="236">
        <v>2.274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144</v>
      </c>
      <c r="AU109" s="242" t="s">
        <v>86</v>
      </c>
      <c r="AV109" s="11" t="s">
        <v>86</v>
      </c>
      <c r="AW109" s="11" t="s">
        <v>6</v>
      </c>
      <c r="AX109" s="11" t="s">
        <v>84</v>
      </c>
      <c r="AY109" s="242" t="s">
        <v>135</v>
      </c>
    </row>
    <row r="110" s="1" customFormat="1" ht="25.5" customHeight="1">
      <c r="B110" s="44"/>
      <c r="C110" s="219" t="s">
        <v>200</v>
      </c>
      <c r="D110" s="219" t="s">
        <v>137</v>
      </c>
      <c r="E110" s="220" t="s">
        <v>201</v>
      </c>
      <c r="F110" s="221" t="s">
        <v>202</v>
      </c>
      <c r="G110" s="222" t="s">
        <v>140</v>
      </c>
      <c r="H110" s="223">
        <v>75.810000000000002</v>
      </c>
      <c r="I110" s="224"/>
      <c r="J110" s="225">
        <f>ROUND(I110*H110,2)</f>
        <v>0</v>
      </c>
      <c r="K110" s="221" t="s">
        <v>141</v>
      </c>
      <c r="L110" s="70"/>
      <c r="M110" s="226" t="s">
        <v>21</v>
      </c>
      <c r="N110" s="227" t="s">
        <v>47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142</v>
      </c>
      <c r="AT110" s="22" t="s">
        <v>137</v>
      </c>
      <c r="AU110" s="22" t="s">
        <v>86</v>
      </c>
      <c r="AY110" s="22" t="s">
        <v>135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84</v>
      </c>
      <c r="BK110" s="230">
        <f>ROUND(I110*H110,2)</f>
        <v>0</v>
      </c>
      <c r="BL110" s="22" t="s">
        <v>142</v>
      </c>
      <c r="BM110" s="22" t="s">
        <v>203</v>
      </c>
    </row>
    <row r="111" s="11" customFormat="1">
      <c r="B111" s="231"/>
      <c r="C111" s="232"/>
      <c r="D111" s="233" t="s">
        <v>144</v>
      </c>
      <c r="E111" s="234" t="s">
        <v>21</v>
      </c>
      <c r="F111" s="235" t="s">
        <v>204</v>
      </c>
      <c r="G111" s="232"/>
      <c r="H111" s="236">
        <v>75.810000000000002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144</v>
      </c>
      <c r="AU111" s="242" t="s">
        <v>86</v>
      </c>
      <c r="AV111" s="11" t="s">
        <v>86</v>
      </c>
      <c r="AW111" s="11" t="s">
        <v>39</v>
      </c>
      <c r="AX111" s="11" t="s">
        <v>76</v>
      </c>
      <c r="AY111" s="242" t="s">
        <v>135</v>
      </c>
    </row>
    <row r="112" s="1" customFormat="1" ht="25.5" customHeight="1">
      <c r="B112" s="44"/>
      <c r="C112" s="219" t="s">
        <v>10</v>
      </c>
      <c r="D112" s="219" t="s">
        <v>137</v>
      </c>
      <c r="E112" s="220" t="s">
        <v>205</v>
      </c>
      <c r="F112" s="221" t="s">
        <v>206</v>
      </c>
      <c r="G112" s="222" t="s">
        <v>152</v>
      </c>
      <c r="H112" s="223">
        <v>5.3070000000000004</v>
      </c>
      <c r="I112" s="224"/>
      <c r="J112" s="225">
        <f>ROUND(I112*H112,2)</f>
        <v>0</v>
      </c>
      <c r="K112" s="221" t="s">
        <v>141</v>
      </c>
      <c r="L112" s="70"/>
      <c r="M112" s="226" t="s">
        <v>21</v>
      </c>
      <c r="N112" s="227" t="s">
        <v>47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142</v>
      </c>
      <c r="AT112" s="22" t="s">
        <v>137</v>
      </c>
      <c r="AU112" s="22" t="s">
        <v>86</v>
      </c>
      <c r="AY112" s="22" t="s">
        <v>135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84</v>
      </c>
      <c r="BK112" s="230">
        <f>ROUND(I112*H112,2)</f>
        <v>0</v>
      </c>
      <c r="BL112" s="22" t="s">
        <v>142</v>
      </c>
      <c r="BM112" s="22" t="s">
        <v>207</v>
      </c>
    </row>
    <row r="113" s="11" customFormat="1">
      <c r="B113" s="231"/>
      <c r="C113" s="232"/>
      <c r="D113" s="233" t="s">
        <v>144</v>
      </c>
      <c r="E113" s="234" t="s">
        <v>21</v>
      </c>
      <c r="F113" s="235" t="s">
        <v>208</v>
      </c>
      <c r="G113" s="232"/>
      <c r="H113" s="236">
        <v>5.3070000000000004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144</v>
      </c>
      <c r="AU113" s="242" t="s">
        <v>86</v>
      </c>
      <c r="AV113" s="11" t="s">
        <v>86</v>
      </c>
      <c r="AW113" s="11" t="s">
        <v>39</v>
      </c>
      <c r="AX113" s="11" t="s">
        <v>76</v>
      </c>
      <c r="AY113" s="242" t="s">
        <v>135</v>
      </c>
    </row>
    <row r="114" s="1" customFormat="1" ht="25.5" customHeight="1">
      <c r="B114" s="44"/>
      <c r="C114" s="219" t="s">
        <v>209</v>
      </c>
      <c r="D114" s="219" t="s">
        <v>137</v>
      </c>
      <c r="E114" s="220" t="s">
        <v>210</v>
      </c>
      <c r="F114" s="221" t="s">
        <v>211</v>
      </c>
      <c r="G114" s="222" t="s">
        <v>212</v>
      </c>
      <c r="H114" s="223">
        <v>16.84</v>
      </c>
      <c r="I114" s="224"/>
      <c r="J114" s="225">
        <f>ROUND(I114*H114,2)</f>
        <v>0</v>
      </c>
      <c r="K114" s="221" t="s">
        <v>141</v>
      </c>
      <c r="L114" s="70"/>
      <c r="M114" s="226" t="s">
        <v>21</v>
      </c>
      <c r="N114" s="227" t="s">
        <v>47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142</v>
      </c>
      <c r="AT114" s="22" t="s">
        <v>137</v>
      </c>
      <c r="AU114" s="22" t="s">
        <v>86</v>
      </c>
      <c r="AY114" s="22" t="s">
        <v>135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84</v>
      </c>
      <c r="BK114" s="230">
        <f>ROUND(I114*H114,2)</f>
        <v>0</v>
      </c>
      <c r="BL114" s="22" t="s">
        <v>142</v>
      </c>
      <c r="BM114" s="22" t="s">
        <v>213</v>
      </c>
    </row>
    <row r="115" s="11" customFormat="1">
      <c r="B115" s="231"/>
      <c r="C115" s="232"/>
      <c r="D115" s="233" t="s">
        <v>144</v>
      </c>
      <c r="E115" s="234" t="s">
        <v>21</v>
      </c>
      <c r="F115" s="235" t="s">
        <v>214</v>
      </c>
      <c r="G115" s="232"/>
      <c r="H115" s="236">
        <v>16.84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144</v>
      </c>
      <c r="AU115" s="242" t="s">
        <v>86</v>
      </c>
      <c r="AV115" s="11" t="s">
        <v>86</v>
      </c>
      <c r="AW115" s="11" t="s">
        <v>39</v>
      </c>
      <c r="AX115" s="11" t="s">
        <v>76</v>
      </c>
      <c r="AY115" s="242" t="s">
        <v>135</v>
      </c>
    </row>
    <row r="116" s="10" customFormat="1" ht="29.88" customHeight="1">
      <c r="B116" s="203"/>
      <c r="C116" s="204"/>
      <c r="D116" s="205" t="s">
        <v>75</v>
      </c>
      <c r="E116" s="217" t="s">
        <v>149</v>
      </c>
      <c r="F116" s="217" t="s">
        <v>215</v>
      </c>
      <c r="G116" s="204"/>
      <c r="H116" s="204"/>
      <c r="I116" s="207"/>
      <c r="J116" s="218">
        <f>BK116</f>
        <v>0</v>
      </c>
      <c r="K116" s="204"/>
      <c r="L116" s="209"/>
      <c r="M116" s="210"/>
      <c r="N116" s="211"/>
      <c r="O116" s="211"/>
      <c r="P116" s="212">
        <f>SUM(P117:P118)</f>
        <v>0</v>
      </c>
      <c r="Q116" s="211"/>
      <c r="R116" s="212">
        <f>SUM(R117:R118)</f>
        <v>1.4682465</v>
      </c>
      <c r="S116" s="211"/>
      <c r="T116" s="213">
        <f>SUM(T117:T118)</f>
        <v>0</v>
      </c>
      <c r="AR116" s="214" t="s">
        <v>84</v>
      </c>
      <c r="AT116" s="215" t="s">
        <v>75</v>
      </c>
      <c r="AU116" s="215" t="s">
        <v>84</v>
      </c>
      <c r="AY116" s="214" t="s">
        <v>135</v>
      </c>
      <c r="BK116" s="216">
        <f>SUM(BK117:BK118)</f>
        <v>0</v>
      </c>
    </row>
    <row r="117" s="1" customFormat="1" ht="25.5" customHeight="1">
      <c r="B117" s="44"/>
      <c r="C117" s="219" t="s">
        <v>216</v>
      </c>
      <c r="D117" s="219" t="s">
        <v>137</v>
      </c>
      <c r="E117" s="220" t="s">
        <v>217</v>
      </c>
      <c r="F117" s="221" t="s">
        <v>218</v>
      </c>
      <c r="G117" s="222" t="s">
        <v>152</v>
      </c>
      <c r="H117" s="223">
        <v>0.63</v>
      </c>
      <c r="I117" s="224"/>
      <c r="J117" s="225">
        <f>ROUND(I117*H117,2)</f>
        <v>0</v>
      </c>
      <c r="K117" s="221" t="s">
        <v>141</v>
      </c>
      <c r="L117" s="70"/>
      <c r="M117" s="226" t="s">
        <v>21</v>
      </c>
      <c r="N117" s="227" t="s">
        <v>47</v>
      </c>
      <c r="O117" s="45"/>
      <c r="P117" s="228">
        <f>O117*H117</f>
        <v>0</v>
      </c>
      <c r="Q117" s="228">
        <v>2.3305500000000001</v>
      </c>
      <c r="R117" s="228">
        <f>Q117*H117</f>
        <v>1.4682465</v>
      </c>
      <c r="S117" s="228">
        <v>0</v>
      </c>
      <c r="T117" s="229">
        <f>S117*H117</f>
        <v>0</v>
      </c>
      <c r="AR117" s="22" t="s">
        <v>142</v>
      </c>
      <c r="AT117" s="22" t="s">
        <v>137</v>
      </c>
      <c r="AU117" s="22" t="s">
        <v>86</v>
      </c>
      <c r="AY117" s="22" t="s">
        <v>135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84</v>
      </c>
      <c r="BK117" s="230">
        <f>ROUND(I117*H117,2)</f>
        <v>0</v>
      </c>
      <c r="BL117" s="22" t="s">
        <v>142</v>
      </c>
      <c r="BM117" s="22" t="s">
        <v>219</v>
      </c>
    </row>
    <row r="118" s="11" customFormat="1">
      <c r="B118" s="231"/>
      <c r="C118" s="232"/>
      <c r="D118" s="233" t="s">
        <v>144</v>
      </c>
      <c r="E118" s="234" t="s">
        <v>21</v>
      </c>
      <c r="F118" s="235" t="s">
        <v>220</v>
      </c>
      <c r="G118" s="232"/>
      <c r="H118" s="236">
        <v>0.63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144</v>
      </c>
      <c r="AU118" s="242" t="s">
        <v>86</v>
      </c>
      <c r="AV118" s="11" t="s">
        <v>86</v>
      </c>
      <c r="AW118" s="11" t="s">
        <v>39</v>
      </c>
      <c r="AX118" s="11" t="s">
        <v>76</v>
      </c>
      <c r="AY118" s="242" t="s">
        <v>135</v>
      </c>
    </row>
    <row r="119" s="10" customFormat="1" ht="29.88" customHeight="1">
      <c r="B119" s="203"/>
      <c r="C119" s="204"/>
      <c r="D119" s="205" t="s">
        <v>75</v>
      </c>
      <c r="E119" s="217" t="s">
        <v>178</v>
      </c>
      <c r="F119" s="217" t="s">
        <v>221</v>
      </c>
      <c r="G119" s="204"/>
      <c r="H119" s="204"/>
      <c r="I119" s="207"/>
      <c r="J119" s="218">
        <f>BK119</f>
        <v>0</v>
      </c>
      <c r="K119" s="204"/>
      <c r="L119" s="209"/>
      <c r="M119" s="210"/>
      <c r="N119" s="211"/>
      <c r="O119" s="211"/>
      <c r="P119" s="212">
        <f>SUM(P120:P122)</f>
        <v>0</v>
      </c>
      <c r="Q119" s="211"/>
      <c r="R119" s="212">
        <f>SUM(R120:R122)</f>
        <v>0</v>
      </c>
      <c r="S119" s="211"/>
      <c r="T119" s="213">
        <f>SUM(T120:T122)</f>
        <v>0</v>
      </c>
      <c r="AR119" s="214" t="s">
        <v>84</v>
      </c>
      <c r="AT119" s="215" t="s">
        <v>75</v>
      </c>
      <c r="AU119" s="215" t="s">
        <v>84</v>
      </c>
      <c r="AY119" s="214" t="s">
        <v>135</v>
      </c>
      <c r="BK119" s="216">
        <f>SUM(BK120:BK122)</f>
        <v>0</v>
      </c>
    </row>
    <row r="120" s="1" customFormat="1" ht="16.5" customHeight="1">
      <c r="B120" s="44"/>
      <c r="C120" s="219" t="s">
        <v>222</v>
      </c>
      <c r="D120" s="219" t="s">
        <v>137</v>
      </c>
      <c r="E120" s="220" t="s">
        <v>223</v>
      </c>
      <c r="F120" s="221" t="s">
        <v>224</v>
      </c>
      <c r="G120" s="222" t="s">
        <v>140</v>
      </c>
      <c r="H120" s="223">
        <v>60.648000000000003</v>
      </c>
      <c r="I120" s="224"/>
      <c r="J120" s="225">
        <f>ROUND(I120*H120,2)</f>
        <v>0</v>
      </c>
      <c r="K120" s="221" t="s">
        <v>141</v>
      </c>
      <c r="L120" s="70"/>
      <c r="M120" s="226" t="s">
        <v>21</v>
      </c>
      <c r="N120" s="227" t="s">
        <v>47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142</v>
      </c>
      <c r="AT120" s="22" t="s">
        <v>137</v>
      </c>
      <c r="AU120" s="22" t="s">
        <v>86</v>
      </c>
      <c r="AY120" s="22" t="s">
        <v>135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84</v>
      </c>
      <c r="BK120" s="230">
        <f>ROUND(I120*H120,2)</f>
        <v>0</v>
      </c>
      <c r="BL120" s="22" t="s">
        <v>142</v>
      </c>
      <c r="BM120" s="22" t="s">
        <v>225</v>
      </c>
    </row>
    <row r="121" s="12" customFormat="1">
      <c r="B121" s="253"/>
      <c r="C121" s="254"/>
      <c r="D121" s="233" t="s">
        <v>144</v>
      </c>
      <c r="E121" s="255" t="s">
        <v>21</v>
      </c>
      <c r="F121" s="256" t="s">
        <v>226</v>
      </c>
      <c r="G121" s="254"/>
      <c r="H121" s="255" t="s">
        <v>21</v>
      </c>
      <c r="I121" s="257"/>
      <c r="J121" s="254"/>
      <c r="K121" s="254"/>
      <c r="L121" s="258"/>
      <c r="M121" s="259"/>
      <c r="N121" s="260"/>
      <c r="O121" s="260"/>
      <c r="P121" s="260"/>
      <c r="Q121" s="260"/>
      <c r="R121" s="260"/>
      <c r="S121" s="260"/>
      <c r="T121" s="261"/>
      <c r="AT121" s="262" t="s">
        <v>144</v>
      </c>
      <c r="AU121" s="262" t="s">
        <v>86</v>
      </c>
      <c r="AV121" s="12" t="s">
        <v>84</v>
      </c>
      <c r="AW121" s="12" t="s">
        <v>39</v>
      </c>
      <c r="AX121" s="12" t="s">
        <v>76</v>
      </c>
      <c r="AY121" s="262" t="s">
        <v>135</v>
      </c>
    </row>
    <row r="122" s="11" customFormat="1">
      <c r="B122" s="231"/>
      <c r="C122" s="232"/>
      <c r="D122" s="233" t="s">
        <v>144</v>
      </c>
      <c r="E122" s="234" t="s">
        <v>21</v>
      </c>
      <c r="F122" s="235" t="s">
        <v>227</v>
      </c>
      <c r="G122" s="232"/>
      <c r="H122" s="236">
        <v>60.648000000000003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144</v>
      </c>
      <c r="AU122" s="242" t="s">
        <v>86</v>
      </c>
      <c r="AV122" s="11" t="s">
        <v>86</v>
      </c>
      <c r="AW122" s="11" t="s">
        <v>39</v>
      </c>
      <c r="AX122" s="11" t="s">
        <v>76</v>
      </c>
      <c r="AY122" s="242" t="s">
        <v>135</v>
      </c>
    </row>
    <row r="123" s="10" customFormat="1" ht="29.88" customHeight="1">
      <c r="B123" s="203"/>
      <c r="C123" s="204"/>
      <c r="D123" s="205" t="s">
        <v>75</v>
      </c>
      <c r="E123" s="217" t="s">
        <v>228</v>
      </c>
      <c r="F123" s="217" t="s">
        <v>229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SUM(P124:P137)</f>
        <v>0</v>
      </c>
      <c r="Q123" s="211"/>
      <c r="R123" s="212">
        <f>SUM(R124:R137)</f>
        <v>0.0050800000000000003</v>
      </c>
      <c r="S123" s="211"/>
      <c r="T123" s="213">
        <f>SUM(T124:T137)</f>
        <v>11.684688</v>
      </c>
      <c r="AR123" s="214" t="s">
        <v>84</v>
      </c>
      <c r="AT123" s="215" t="s">
        <v>75</v>
      </c>
      <c r="AU123" s="215" t="s">
        <v>84</v>
      </c>
      <c r="AY123" s="214" t="s">
        <v>135</v>
      </c>
      <c r="BK123" s="216">
        <f>SUM(BK124:BK137)</f>
        <v>0</v>
      </c>
    </row>
    <row r="124" s="1" customFormat="1" ht="38.25" customHeight="1">
      <c r="B124" s="44"/>
      <c r="C124" s="219" t="s">
        <v>230</v>
      </c>
      <c r="D124" s="219" t="s">
        <v>137</v>
      </c>
      <c r="E124" s="220" t="s">
        <v>231</v>
      </c>
      <c r="F124" s="221" t="s">
        <v>232</v>
      </c>
      <c r="G124" s="222" t="s">
        <v>212</v>
      </c>
      <c r="H124" s="223">
        <v>50.799999999999997</v>
      </c>
      <c r="I124" s="224"/>
      <c r="J124" s="225">
        <f>ROUND(I124*H124,2)</f>
        <v>0</v>
      </c>
      <c r="K124" s="221" t="s">
        <v>141</v>
      </c>
      <c r="L124" s="70"/>
      <c r="M124" s="226" t="s">
        <v>21</v>
      </c>
      <c r="N124" s="227" t="s">
        <v>47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0.0084499999999999992</v>
      </c>
      <c r="T124" s="229">
        <f>S124*H124</f>
        <v>0.42925999999999992</v>
      </c>
      <c r="AR124" s="22" t="s">
        <v>142</v>
      </c>
      <c r="AT124" s="22" t="s">
        <v>137</v>
      </c>
      <c r="AU124" s="22" t="s">
        <v>86</v>
      </c>
      <c r="AY124" s="22" t="s">
        <v>135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84</v>
      </c>
      <c r="BK124" s="230">
        <f>ROUND(I124*H124,2)</f>
        <v>0</v>
      </c>
      <c r="BL124" s="22" t="s">
        <v>142</v>
      </c>
      <c r="BM124" s="22" t="s">
        <v>233</v>
      </c>
    </row>
    <row r="125" s="12" customFormat="1">
      <c r="B125" s="253"/>
      <c r="C125" s="254"/>
      <c r="D125" s="233" t="s">
        <v>144</v>
      </c>
      <c r="E125" s="255" t="s">
        <v>21</v>
      </c>
      <c r="F125" s="256" t="s">
        <v>234</v>
      </c>
      <c r="G125" s="254"/>
      <c r="H125" s="255" t="s">
        <v>21</v>
      </c>
      <c r="I125" s="257"/>
      <c r="J125" s="254"/>
      <c r="K125" s="254"/>
      <c r="L125" s="258"/>
      <c r="M125" s="259"/>
      <c r="N125" s="260"/>
      <c r="O125" s="260"/>
      <c r="P125" s="260"/>
      <c r="Q125" s="260"/>
      <c r="R125" s="260"/>
      <c r="S125" s="260"/>
      <c r="T125" s="261"/>
      <c r="AT125" s="262" t="s">
        <v>144</v>
      </c>
      <c r="AU125" s="262" t="s">
        <v>86</v>
      </c>
      <c r="AV125" s="12" t="s">
        <v>84</v>
      </c>
      <c r="AW125" s="12" t="s">
        <v>39</v>
      </c>
      <c r="AX125" s="12" t="s">
        <v>76</v>
      </c>
      <c r="AY125" s="262" t="s">
        <v>135</v>
      </c>
    </row>
    <row r="126" s="11" customFormat="1">
      <c r="B126" s="231"/>
      <c r="C126" s="232"/>
      <c r="D126" s="233" t="s">
        <v>144</v>
      </c>
      <c r="E126" s="234" t="s">
        <v>21</v>
      </c>
      <c r="F126" s="235" t="s">
        <v>235</v>
      </c>
      <c r="G126" s="232"/>
      <c r="H126" s="236">
        <v>50.799999999999997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144</v>
      </c>
      <c r="AU126" s="242" t="s">
        <v>86</v>
      </c>
      <c r="AV126" s="11" t="s">
        <v>86</v>
      </c>
      <c r="AW126" s="11" t="s">
        <v>39</v>
      </c>
      <c r="AX126" s="11" t="s">
        <v>76</v>
      </c>
      <c r="AY126" s="242" t="s">
        <v>135</v>
      </c>
    </row>
    <row r="127" s="1" customFormat="1" ht="25.5" customHeight="1">
      <c r="B127" s="44"/>
      <c r="C127" s="219" t="s">
        <v>236</v>
      </c>
      <c r="D127" s="219" t="s">
        <v>137</v>
      </c>
      <c r="E127" s="220" t="s">
        <v>237</v>
      </c>
      <c r="F127" s="221" t="s">
        <v>238</v>
      </c>
      <c r="G127" s="222" t="s">
        <v>212</v>
      </c>
      <c r="H127" s="223">
        <v>76.200000000000003</v>
      </c>
      <c r="I127" s="224"/>
      <c r="J127" s="225">
        <f>ROUND(I127*H127,2)</f>
        <v>0</v>
      </c>
      <c r="K127" s="221" t="s">
        <v>141</v>
      </c>
      <c r="L127" s="70"/>
      <c r="M127" s="226" t="s">
        <v>21</v>
      </c>
      <c r="N127" s="227" t="s">
        <v>47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0.0067000000000000002</v>
      </c>
      <c r="T127" s="229">
        <f>S127*H127</f>
        <v>0.51053999999999999</v>
      </c>
      <c r="AR127" s="22" t="s">
        <v>142</v>
      </c>
      <c r="AT127" s="22" t="s">
        <v>137</v>
      </c>
      <c r="AU127" s="22" t="s">
        <v>86</v>
      </c>
      <c r="AY127" s="22" t="s">
        <v>135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84</v>
      </c>
      <c r="BK127" s="230">
        <f>ROUND(I127*H127,2)</f>
        <v>0</v>
      </c>
      <c r="BL127" s="22" t="s">
        <v>142</v>
      </c>
      <c r="BM127" s="22" t="s">
        <v>239</v>
      </c>
    </row>
    <row r="128" s="12" customFormat="1">
      <c r="B128" s="253"/>
      <c r="C128" s="254"/>
      <c r="D128" s="233" t="s">
        <v>144</v>
      </c>
      <c r="E128" s="255" t="s">
        <v>21</v>
      </c>
      <c r="F128" s="256" t="s">
        <v>240</v>
      </c>
      <c r="G128" s="254"/>
      <c r="H128" s="255" t="s">
        <v>21</v>
      </c>
      <c r="I128" s="257"/>
      <c r="J128" s="254"/>
      <c r="K128" s="254"/>
      <c r="L128" s="258"/>
      <c r="M128" s="259"/>
      <c r="N128" s="260"/>
      <c r="O128" s="260"/>
      <c r="P128" s="260"/>
      <c r="Q128" s="260"/>
      <c r="R128" s="260"/>
      <c r="S128" s="260"/>
      <c r="T128" s="261"/>
      <c r="AT128" s="262" t="s">
        <v>144</v>
      </c>
      <c r="AU128" s="262" t="s">
        <v>86</v>
      </c>
      <c r="AV128" s="12" t="s">
        <v>84</v>
      </c>
      <c r="AW128" s="12" t="s">
        <v>39</v>
      </c>
      <c r="AX128" s="12" t="s">
        <v>76</v>
      </c>
      <c r="AY128" s="262" t="s">
        <v>135</v>
      </c>
    </row>
    <row r="129" s="11" customFormat="1">
      <c r="B129" s="231"/>
      <c r="C129" s="232"/>
      <c r="D129" s="233" t="s">
        <v>144</v>
      </c>
      <c r="E129" s="234" t="s">
        <v>21</v>
      </c>
      <c r="F129" s="235" t="s">
        <v>241</v>
      </c>
      <c r="G129" s="232"/>
      <c r="H129" s="236">
        <v>76.200000000000003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144</v>
      </c>
      <c r="AU129" s="242" t="s">
        <v>86</v>
      </c>
      <c r="AV129" s="11" t="s">
        <v>86</v>
      </c>
      <c r="AW129" s="11" t="s">
        <v>39</v>
      </c>
      <c r="AX129" s="11" t="s">
        <v>76</v>
      </c>
      <c r="AY129" s="242" t="s">
        <v>135</v>
      </c>
    </row>
    <row r="130" s="1" customFormat="1" ht="16.5" customHeight="1">
      <c r="B130" s="44"/>
      <c r="C130" s="219" t="s">
        <v>9</v>
      </c>
      <c r="D130" s="219" t="s">
        <v>137</v>
      </c>
      <c r="E130" s="220" t="s">
        <v>242</v>
      </c>
      <c r="F130" s="221" t="s">
        <v>243</v>
      </c>
      <c r="G130" s="222" t="s">
        <v>212</v>
      </c>
      <c r="H130" s="223">
        <v>50.799999999999997</v>
      </c>
      <c r="I130" s="224"/>
      <c r="J130" s="225">
        <f>ROUND(I130*H130,2)</f>
        <v>0</v>
      </c>
      <c r="K130" s="221" t="s">
        <v>141</v>
      </c>
      <c r="L130" s="70"/>
      <c r="M130" s="226" t="s">
        <v>21</v>
      </c>
      <c r="N130" s="227" t="s">
        <v>47</v>
      </c>
      <c r="O130" s="45"/>
      <c r="P130" s="228">
        <f>O130*H130</f>
        <v>0</v>
      </c>
      <c r="Q130" s="228">
        <v>0.00010000000000000001</v>
      </c>
      <c r="R130" s="228">
        <f>Q130*H130</f>
        <v>0.0050800000000000003</v>
      </c>
      <c r="S130" s="228">
        <v>0.01384</v>
      </c>
      <c r="T130" s="229">
        <f>S130*H130</f>
        <v>0.70307199999999992</v>
      </c>
      <c r="AR130" s="22" t="s">
        <v>142</v>
      </c>
      <c r="AT130" s="22" t="s">
        <v>137</v>
      </c>
      <c r="AU130" s="22" t="s">
        <v>86</v>
      </c>
      <c r="AY130" s="22" t="s">
        <v>135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84</v>
      </c>
      <c r="BK130" s="230">
        <f>ROUND(I130*H130,2)</f>
        <v>0</v>
      </c>
      <c r="BL130" s="22" t="s">
        <v>142</v>
      </c>
      <c r="BM130" s="22" t="s">
        <v>244</v>
      </c>
    </row>
    <row r="131" s="12" customFormat="1">
      <c r="B131" s="253"/>
      <c r="C131" s="254"/>
      <c r="D131" s="233" t="s">
        <v>144</v>
      </c>
      <c r="E131" s="255" t="s">
        <v>21</v>
      </c>
      <c r="F131" s="256" t="s">
        <v>245</v>
      </c>
      <c r="G131" s="254"/>
      <c r="H131" s="255" t="s">
        <v>21</v>
      </c>
      <c r="I131" s="257"/>
      <c r="J131" s="254"/>
      <c r="K131" s="254"/>
      <c r="L131" s="258"/>
      <c r="M131" s="259"/>
      <c r="N131" s="260"/>
      <c r="O131" s="260"/>
      <c r="P131" s="260"/>
      <c r="Q131" s="260"/>
      <c r="R131" s="260"/>
      <c r="S131" s="260"/>
      <c r="T131" s="261"/>
      <c r="AT131" s="262" t="s">
        <v>144</v>
      </c>
      <c r="AU131" s="262" t="s">
        <v>86</v>
      </c>
      <c r="AV131" s="12" t="s">
        <v>84</v>
      </c>
      <c r="AW131" s="12" t="s">
        <v>39</v>
      </c>
      <c r="AX131" s="12" t="s">
        <v>76</v>
      </c>
      <c r="AY131" s="262" t="s">
        <v>135</v>
      </c>
    </row>
    <row r="132" s="11" customFormat="1">
      <c r="B132" s="231"/>
      <c r="C132" s="232"/>
      <c r="D132" s="233" t="s">
        <v>144</v>
      </c>
      <c r="E132" s="234" t="s">
        <v>21</v>
      </c>
      <c r="F132" s="235" t="s">
        <v>246</v>
      </c>
      <c r="G132" s="232"/>
      <c r="H132" s="236">
        <v>50.799999999999997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144</v>
      </c>
      <c r="AU132" s="242" t="s">
        <v>86</v>
      </c>
      <c r="AV132" s="11" t="s">
        <v>86</v>
      </c>
      <c r="AW132" s="11" t="s">
        <v>39</v>
      </c>
      <c r="AX132" s="11" t="s">
        <v>76</v>
      </c>
      <c r="AY132" s="242" t="s">
        <v>135</v>
      </c>
    </row>
    <row r="133" s="1" customFormat="1" ht="25.5" customHeight="1">
      <c r="B133" s="44"/>
      <c r="C133" s="219" t="s">
        <v>247</v>
      </c>
      <c r="D133" s="219" t="s">
        <v>137</v>
      </c>
      <c r="E133" s="220" t="s">
        <v>248</v>
      </c>
      <c r="F133" s="221" t="s">
        <v>249</v>
      </c>
      <c r="G133" s="222" t="s">
        <v>197</v>
      </c>
      <c r="H133" s="223">
        <v>216.21600000000001</v>
      </c>
      <c r="I133" s="224"/>
      <c r="J133" s="225">
        <f>ROUND(I133*H133,2)</f>
        <v>0</v>
      </c>
      <c r="K133" s="221" t="s">
        <v>141</v>
      </c>
      <c r="L133" s="70"/>
      <c r="M133" s="226" t="s">
        <v>21</v>
      </c>
      <c r="N133" s="227" t="s">
        <v>47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0.001</v>
      </c>
      <c r="T133" s="229">
        <f>S133*H133</f>
        <v>0.21621600000000002</v>
      </c>
      <c r="AR133" s="22" t="s">
        <v>142</v>
      </c>
      <c r="AT133" s="22" t="s">
        <v>137</v>
      </c>
      <c r="AU133" s="22" t="s">
        <v>86</v>
      </c>
      <c r="AY133" s="22" t="s">
        <v>135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84</v>
      </c>
      <c r="BK133" s="230">
        <f>ROUND(I133*H133,2)</f>
        <v>0</v>
      </c>
      <c r="BL133" s="22" t="s">
        <v>142</v>
      </c>
      <c r="BM133" s="22" t="s">
        <v>250</v>
      </c>
    </row>
    <row r="134" s="12" customFormat="1">
      <c r="B134" s="253"/>
      <c r="C134" s="254"/>
      <c r="D134" s="233" t="s">
        <v>144</v>
      </c>
      <c r="E134" s="255" t="s">
        <v>21</v>
      </c>
      <c r="F134" s="256" t="s">
        <v>251</v>
      </c>
      <c r="G134" s="254"/>
      <c r="H134" s="255" t="s">
        <v>21</v>
      </c>
      <c r="I134" s="257"/>
      <c r="J134" s="254"/>
      <c r="K134" s="254"/>
      <c r="L134" s="258"/>
      <c r="M134" s="259"/>
      <c r="N134" s="260"/>
      <c r="O134" s="260"/>
      <c r="P134" s="260"/>
      <c r="Q134" s="260"/>
      <c r="R134" s="260"/>
      <c r="S134" s="260"/>
      <c r="T134" s="261"/>
      <c r="AT134" s="262" t="s">
        <v>144</v>
      </c>
      <c r="AU134" s="262" t="s">
        <v>86</v>
      </c>
      <c r="AV134" s="12" t="s">
        <v>84</v>
      </c>
      <c r="AW134" s="12" t="s">
        <v>39</v>
      </c>
      <c r="AX134" s="12" t="s">
        <v>76</v>
      </c>
      <c r="AY134" s="262" t="s">
        <v>135</v>
      </c>
    </row>
    <row r="135" s="11" customFormat="1">
      <c r="B135" s="231"/>
      <c r="C135" s="232"/>
      <c r="D135" s="233" t="s">
        <v>144</v>
      </c>
      <c r="E135" s="234" t="s">
        <v>21</v>
      </c>
      <c r="F135" s="235" t="s">
        <v>252</v>
      </c>
      <c r="G135" s="232"/>
      <c r="H135" s="236">
        <v>216.21600000000001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144</v>
      </c>
      <c r="AU135" s="242" t="s">
        <v>86</v>
      </c>
      <c r="AV135" s="11" t="s">
        <v>86</v>
      </c>
      <c r="AW135" s="11" t="s">
        <v>39</v>
      </c>
      <c r="AX135" s="11" t="s">
        <v>76</v>
      </c>
      <c r="AY135" s="242" t="s">
        <v>135</v>
      </c>
    </row>
    <row r="136" s="1" customFormat="1" ht="16.5" customHeight="1">
      <c r="B136" s="44"/>
      <c r="C136" s="219" t="s">
        <v>253</v>
      </c>
      <c r="D136" s="219" t="s">
        <v>137</v>
      </c>
      <c r="E136" s="220" t="s">
        <v>254</v>
      </c>
      <c r="F136" s="221" t="s">
        <v>255</v>
      </c>
      <c r="G136" s="222" t="s">
        <v>152</v>
      </c>
      <c r="H136" s="223">
        <v>4.0940000000000003</v>
      </c>
      <c r="I136" s="224"/>
      <c r="J136" s="225">
        <f>ROUND(I136*H136,2)</f>
        <v>0</v>
      </c>
      <c r="K136" s="221" t="s">
        <v>141</v>
      </c>
      <c r="L136" s="70"/>
      <c r="M136" s="226" t="s">
        <v>21</v>
      </c>
      <c r="N136" s="227" t="s">
        <v>47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2.3999999999999999</v>
      </c>
      <c r="T136" s="229">
        <f>S136*H136</f>
        <v>9.8255999999999997</v>
      </c>
      <c r="AR136" s="22" t="s">
        <v>142</v>
      </c>
      <c r="AT136" s="22" t="s">
        <v>137</v>
      </c>
      <c r="AU136" s="22" t="s">
        <v>86</v>
      </c>
      <c r="AY136" s="22" t="s">
        <v>135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84</v>
      </c>
      <c r="BK136" s="230">
        <f>ROUND(I136*H136,2)</f>
        <v>0</v>
      </c>
      <c r="BL136" s="22" t="s">
        <v>142</v>
      </c>
      <c r="BM136" s="22" t="s">
        <v>256</v>
      </c>
    </row>
    <row r="137" s="11" customFormat="1">
      <c r="B137" s="231"/>
      <c r="C137" s="232"/>
      <c r="D137" s="233" t="s">
        <v>144</v>
      </c>
      <c r="E137" s="234" t="s">
        <v>21</v>
      </c>
      <c r="F137" s="235" t="s">
        <v>257</v>
      </c>
      <c r="G137" s="232"/>
      <c r="H137" s="236">
        <v>4.0940000000000003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144</v>
      </c>
      <c r="AU137" s="242" t="s">
        <v>86</v>
      </c>
      <c r="AV137" s="11" t="s">
        <v>86</v>
      </c>
      <c r="AW137" s="11" t="s">
        <v>39</v>
      </c>
      <c r="AX137" s="11" t="s">
        <v>76</v>
      </c>
      <c r="AY137" s="242" t="s">
        <v>135</v>
      </c>
    </row>
    <row r="138" s="10" customFormat="1" ht="29.88" customHeight="1">
      <c r="B138" s="203"/>
      <c r="C138" s="204"/>
      <c r="D138" s="205" t="s">
        <v>75</v>
      </c>
      <c r="E138" s="217" t="s">
        <v>258</v>
      </c>
      <c r="F138" s="217" t="s">
        <v>259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SUM(P139:P143)</f>
        <v>0</v>
      </c>
      <c r="Q138" s="211"/>
      <c r="R138" s="212">
        <f>SUM(R139:R143)</f>
        <v>0</v>
      </c>
      <c r="S138" s="211"/>
      <c r="T138" s="213">
        <f>SUM(T139:T143)</f>
        <v>0</v>
      </c>
      <c r="AR138" s="214" t="s">
        <v>84</v>
      </c>
      <c r="AT138" s="215" t="s">
        <v>75</v>
      </c>
      <c r="AU138" s="215" t="s">
        <v>84</v>
      </c>
      <c r="AY138" s="214" t="s">
        <v>135</v>
      </c>
      <c r="BK138" s="216">
        <f>SUM(BK139:BK143)</f>
        <v>0</v>
      </c>
    </row>
    <row r="139" s="1" customFormat="1" ht="25.5" customHeight="1">
      <c r="B139" s="44"/>
      <c r="C139" s="219" t="s">
        <v>260</v>
      </c>
      <c r="D139" s="219" t="s">
        <v>137</v>
      </c>
      <c r="E139" s="220" t="s">
        <v>261</v>
      </c>
      <c r="F139" s="221" t="s">
        <v>262</v>
      </c>
      <c r="G139" s="222" t="s">
        <v>187</v>
      </c>
      <c r="H139" s="223">
        <v>24.213999999999999</v>
      </c>
      <c r="I139" s="224"/>
      <c r="J139" s="225">
        <f>ROUND(I139*H139,2)</f>
        <v>0</v>
      </c>
      <c r="K139" s="221" t="s">
        <v>141</v>
      </c>
      <c r="L139" s="70"/>
      <c r="M139" s="226" t="s">
        <v>21</v>
      </c>
      <c r="N139" s="227" t="s">
        <v>47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142</v>
      </c>
      <c r="AT139" s="22" t="s">
        <v>137</v>
      </c>
      <c r="AU139" s="22" t="s">
        <v>86</v>
      </c>
      <c r="AY139" s="22" t="s">
        <v>135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84</v>
      </c>
      <c r="BK139" s="230">
        <f>ROUND(I139*H139,2)</f>
        <v>0</v>
      </c>
      <c r="BL139" s="22" t="s">
        <v>142</v>
      </c>
      <c r="BM139" s="22" t="s">
        <v>263</v>
      </c>
    </row>
    <row r="140" s="1" customFormat="1" ht="25.5" customHeight="1">
      <c r="B140" s="44"/>
      <c r="C140" s="219" t="s">
        <v>264</v>
      </c>
      <c r="D140" s="219" t="s">
        <v>137</v>
      </c>
      <c r="E140" s="220" t="s">
        <v>265</v>
      </c>
      <c r="F140" s="221" t="s">
        <v>266</v>
      </c>
      <c r="G140" s="222" t="s">
        <v>187</v>
      </c>
      <c r="H140" s="223">
        <v>24.213999999999999</v>
      </c>
      <c r="I140" s="224"/>
      <c r="J140" s="225">
        <f>ROUND(I140*H140,2)</f>
        <v>0</v>
      </c>
      <c r="K140" s="221" t="s">
        <v>141</v>
      </c>
      <c r="L140" s="70"/>
      <c r="M140" s="226" t="s">
        <v>21</v>
      </c>
      <c r="N140" s="227" t="s">
        <v>47</v>
      </c>
      <c r="O140" s="4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2" t="s">
        <v>142</v>
      </c>
      <c r="AT140" s="22" t="s">
        <v>137</v>
      </c>
      <c r="AU140" s="22" t="s">
        <v>86</v>
      </c>
      <c r="AY140" s="22" t="s">
        <v>135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84</v>
      </c>
      <c r="BK140" s="230">
        <f>ROUND(I140*H140,2)</f>
        <v>0</v>
      </c>
      <c r="BL140" s="22" t="s">
        <v>142</v>
      </c>
      <c r="BM140" s="22" t="s">
        <v>267</v>
      </c>
    </row>
    <row r="141" s="1" customFormat="1" ht="25.5" customHeight="1">
      <c r="B141" s="44"/>
      <c r="C141" s="219" t="s">
        <v>268</v>
      </c>
      <c r="D141" s="219" t="s">
        <v>137</v>
      </c>
      <c r="E141" s="220" t="s">
        <v>269</v>
      </c>
      <c r="F141" s="221" t="s">
        <v>270</v>
      </c>
      <c r="G141" s="222" t="s">
        <v>187</v>
      </c>
      <c r="H141" s="223">
        <v>338.99599999999998</v>
      </c>
      <c r="I141" s="224"/>
      <c r="J141" s="225">
        <f>ROUND(I141*H141,2)</f>
        <v>0</v>
      </c>
      <c r="K141" s="221" t="s">
        <v>141</v>
      </c>
      <c r="L141" s="70"/>
      <c r="M141" s="226" t="s">
        <v>21</v>
      </c>
      <c r="N141" s="227" t="s">
        <v>47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142</v>
      </c>
      <c r="AT141" s="22" t="s">
        <v>137</v>
      </c>
      <c r="AU141" s="22" t="s">
        <v>86</v>
      </c>
      <c r="AY141" s="22" t="s">
        <v>135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84</v>
      </c>
      <c r="BK141" s="230">
        <f>ROUND(I141*H141,2)</f>
        <v>0</v>
      </c>
      <c r="BL141" s="22" t="s">
        <v>142</v>
      </c>
      <c r="BM141" s="22" t="s">
        <v>271</v>
      </c>
    </row>
    <row r="142" s="11" customFormat="1">
      <c r="B142" s="231"/>
      <c r="C142" s="232"/>
      <c r="D142" s="233" t="s">
        <v>144</v>
      </c>
      <c r="E142" s="232"/>
      <c r="F142" s="235" t="s">
        <v>272</v>
      </c>
      <c r="G142" s="232"/>
      <c r="H142" s="236">
        <v>338.99599999999998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144</v>
      </c>
      <c r="AU142" s="242" t="s">
        <v>86</v>
      </c>
      <c r="AV142" s="11" t="s">
        <v>86</v>
      </c>
      <c r="AW142" s="11" t="s">
        <v>6</v>
      </c>
      <c r="AX142" s="11" t="s">
        <v>84</v>
      </c>
      <c r="AY142" s="242" t="s">
        <v>135</v>
      </c>
    </row>
    <row r="143" s="1" customFormat="1" ht="16.5" customHeight="1">
      <c r="B143" s="44"/>
      <c r="C143" s="219" t="s">
        <v>273</v>
      </c>
      <c r="D143" s="219" t="s">
        <v>137</v>
      </c>
      <c r="E143" s="220" t="s">
        <v>274</v>
      </c>
      <c r="F143" s="221" t="s">
        <v>275</v>
      </c>
      <c r="G143" s="222" t="s">
        <v>187</v>
      </c>
      <c r="H143" s="223">
        <v>23.997</v>
      </c>
      <c r="I143" s="224"/>
      <c r="J143" s="225">
        <f>ROUND(I143*H143,2)</f>
        <v>0</v>
      </c>
      <c r="K143" s="221" t="s">
        <v>141</v>
      </c>
      <c r="L143" s="70"/>
      <c r="M143" s="226" t="s">
        <v>21</v>
      </c>
      <c r="N143" s="227" t="s">
        <v>47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142</v>
      </c>
      <c r="AT143" s="22" t="s">
        <v>137</v>
      </c>
      <c r="AU143" s="22" t="s">
        <v>86</v>
      </c>
      <c r="AY143" s="22" t="s">
        <v>135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84</v>
      </c>
      <c r="BK143" s="230">
        <f>ROUND(I143*H143,2)</f>
        <v>0</v>
      </c>
      <c r="BL143" s="22" t="s">
        <v>142</v>
      </c>
      <c r="BM143" s="22" t="s">
        <v>276</v>
      </c>
    </row>
    <row r="144" s="10" customFormat="1" ht="29.88" customHeight="1">
      <c r="B144" s="203"/>
      <c r="C144" s="204"/>
      <c r="D144" s="205" t="s">
        <v>75</v>
      </c>
      <c r="E144" s="217" t="s">
        <v>277</v>
      </c>
      <c r="F144" s="217" t="s">
        <v>278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P145</f>
        <v>0</v>
      </c>
      <c r="Q144" s="211"/>
      <c r="R144" s="212">
        <f>R145</f>
        <v>0</v>
      </c>
      <c r="S144" s="211"/>
      <c r="T144" s="213">
        <f>T145</f>
        <v>0</v>
      </c>
      <c r="AR144" s="214" t="s">
        <v>84</v>
      </c>
      <c r="AT144" s="215" t="s">
        <v>75</v>
      </c>
      <c r="AU144" s="215" t="s">
        <v>84</v>
      </c>
      <c r="AY144" s="214" t="s">
        <v>135</v>
      </c>
      <c r="BK144" s="216">
        <f>BK145</f>
        <v>0</v>
      </c>
    </row>
    <row r="145" s="1" customFormat="1" ht="38.25" customHeight="1">
      <c r="B145" s="44"/>
      <c r="C145" s="219" t="s">
        <v>279</v>
      </c>
      <c r="D145" s="219" t="s">
        <v>137</v>
      </c>
      <c r="E145" s="220" t="s">
        <v>280</v>
      </c>
      <c r="F145" s="221" t="s">
        <v>281</v>
      </c>
      <c r="G145" s="222" t="s">
        <v>187</v>
      </c>
      <c r="H145" s="223">
        <v>19.872</v>
      </c>
      <c r="I145" s="224"/>
      <c r="J145" s="225">
        <f>ROUND(I145*H145,2)</f>
        <v>0</v>
      </c>
      <c r="K145" s="221" t="s">
        <v>141</v>
      </c>
      <c r="L145" s="70"/>
      <c r="M145" s="226" t="s">
        <v>21</v>
      </c>
      <c r="N145" s="227" t="s">
        <v>47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142</v>
      </c>
      <c r="AT145" s="22" t="s">
        <v>137</v>
      </c>
      <c r="AU145" s="22" t="s">
        <v>86</v>
      </c>
      <c r="AY145" s="22" t="s">
        <v>135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84</v>
      </c>
      <c r="BK145" s="230">
        <f>ROUND(I145*H145,2)</f>
        <v>0</v>
      </c>
      <c r="BL145" s="22" t="s">
        <v>142</v>
      </c>
      <c r="BM145" s="22" t="s">
        <v>282</v>
      </c>
    </row>
    <row r="146" s="10" customFormat="1" ht="37.44" customHeight="1">
      <c r="B146" s="203"/>
      <c r="C146" s="204"/>
      <c r="D146" s="205" t="s">
        <v>75</v>
      </c>
      <c r="E146" s="206" t="s">
        <v>283</v>
      </c>
      <c r="F146" s="206" t="s">
        <v>283</v>
      </c>
      <c r="G146" s="204"/>
      <c r="H146" s="204"/>
      <c r="I146" s="207"/>
      <c r="J146" s="208">
        <f>BK146</f>
        <v>0</v>
      </c>
      <c r="K146" s="204"/>
      <c r="L146" s="209"/>
      <c r="M146" s="210"/>
      <c r="N146" s="211"/>
      <c r="O146" s="211"/>
      <c r="P146" s="212">
        <f>P147</f>
        <v>0</v>
      </c>
      <c r="Q146" s="211"/>
      <c r="R146" s="212">
        <f>R147</f>
        <v>0</v>
      </c>
      <c r="S146" s="211"/>
      <c r="T146" s="213">
        <f>T147</f>
        <v>0</v>
      </c>
      <c r="AR146" s="214" t="s">
        <v>86</v>
      </c>
      <c r="AT146" s="215" t="s">
        <v>75</v>
      </c>
      <c r="AU146" s="215" t="s">
        <v>76</v>
      </c>
      <c r="AY146" s="214" t="s">
        <v>135</v>
      </c>
      <c r="BK146" s="216">
        <f>BK147</f>
        <v>0</v>
      </c>
    </row>
    <row r="147" s="10" customFormat="1" ht="19.92" customHeight="1">
      <c r="B147" s="203"/>
      <c r="C147" s="204"/>
      <c r="D147" s="205" t="s">
        <v>75</v>
      </c>
      <c r="E147" s="217" t="s">
        <v>284</v>
      </c>
      <c r="F147" s="217" t="s">
        <v>285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P148</f>
        <v>0</v>
      </c>
      <c r="Q147" s="211"/>
      <c r="R147" s="212">
        <f>R148</f>
        <v>0</v>
      </c>
      <c r="S147" s="211"/>
      <c r="T147" s="213">
        <f>T148</f>
        <v>0</v>
      </c>
      <c r="AR147" s="214" t="s">
        <v>86</v>
      </c>
      <c r="AT147" s="215" t="s">
        <v>75</v>
      </c>
      <c r="AU147" s="215" t="s">
        <v>84</v>
      </c>
      <c r="AY147" s="214" t="s">
        <v>135</v>
      </c>
      <c r="BK147" s="216">
        <f>BK148</f>
        <v>0</v>
      </c>
    </row>
    <row r="148" s="1" customFormat="1" ht="16.5" customHeight="1">
      <c r="B148" s="44"/>
      <c r="C148" s="219" t="s">
        <v>286</v>
      </c>
      <c r="D148" s="219" t="s">
        <v>137</v>
      </c>
      <c r="E148" s="220" t="s">
        <v>287</v>
      </c>
      <c r="F148" s="221" t="s">
        <v>288</v>
      </c>
      <c r="G148" s="222" t="s">
        <v>289</v>
      </c>
      <c r="H148" s="223">
        <v>1</v>
      </c>
      <c r="I148" s="224"/>
      <c r="J148" s="225">
        <f>ROUND(I148*H148,2)</f>
        <v>0</v>
      </c>
      <c r="K148" s="221" t="s">
        <v>21</v>
      </c>
      <c r="L148" s="70"/>
      <c r="M148" s="226" t="s">
        <v>21</v>
      </c>
      <c r="N148" s="263" t="s">
        <v>47</v>
      </c>
      <c r="O148" s="264"/>
      <c r="P148" s="265">
        <f>O148*H148</f>
        <v>0</v>
      </c>
      <c r="Q148" s="265">
        <v>0</v>
      </c>
      <c r="R148" s="265">
        <f>Q148*H148</f>
        <v>0</v>
      </c>
      <c r="S148" s="265">
        <v>0</v>
      </c>
      <c r="T148" s="266">
        <f>S148*H148</f>
        <v>0</v>
      </c>
      <c r="AR148" s="22" t="s">
        <v>216</v>
      </c>
      <c r="AT148" s="22" t="s">
        <v>137</v>
      </c>
      <c r="AU148" s="22" t="s">
        <v>86</v>
      </c>
      <c r="AY148" s="22" t="s">
        <v>135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84</v>
      </c>
      <c r="BK148" s="230">
        <f>ROUND(I148*H148,2)</f>
        <v>0</v>
      </c>
      <c r="BL148" s="22" t="s">
        <v>216</v>
      </c>
      <c r="BM148" s="22" t="s">
        <v>290</v>
      </c>
    </row>
    <row r="149" s="1" customFormat="1" ht="6.96" customHeight="1">
      <c r="B149" s="65"/>
      <c r="C149" s="66"/>
      <c r="D149" s="66"/>
      <c r="E149" s="66"/>
      <c r="F149" s="66"/>
      <c r="G149" s="66"/>
      <c r="H149" s="66"/>
      <c r="I149" s="164"/>
      <c r="J149" s="66"/>
      <c r="K149" s="66"/>
      <c r="L149" s="70"/>
    </row>
  </sheetData>
  <sheetProtection sheet="1" autoFilter="0" formatColumns="0" formatRows="0" objects="1" scenarios="1" spinCount="100000" saltValue="i2Em1+cyyN+qR+R8egZSe++gdgqFxNuDNdkIuUT0ftTBhfK3l2eHz/+dK8fs4uPfM685Rp5/WM05aESkSHQmUg==" hashValue="H3NghuBc5FQ+FD58AeIQ7ixm29ObEbF6fAGf3hrikHc2dfDXZAd3MKlqUllkGvzW1ARd2foeZA74Pa7HFbRNtA==" algorithmName="SHA-512" password="CC35"/>
  <autoFilter ref="C84:K148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97</v>
      </c>
      <c r="G1" s="137" t="s">
        <v>98</v>
      </c>
      <c r="H1" s="137"/>
      <c r="I1" s="138"/>
      <c r="J1" s="137" t="s">
        <v>99</v>
      </c>
      <c r="K1" s="136" t="s">
        <v>100</v>
      </c>
      <c r="L1" s="137" t="s">
        <v>101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90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86</v>
      </c>
    </row>
    <row r="4" ht="36.96" customHeight="1">
      <c r="B4" s="26"/>
      <c r="C4" s="27"/>
      <c r="D4" s="28" t="s">
        <v>102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sociálního zařízení - 1.etapa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291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15. 5. 2018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32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33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35</v>
      </c>
      <c r="E20" s="45"/>
      <c r="F20" s="45"/>
      <c r="G20" s="45"/>
      <c r="H20" s="45"/>
      <c r="I20" s="144" t="s">
        <v>28</v>
      </c>
      <c r="J20" s="33" t="s">
        <v>36</v>
      </c>
      <c r="K20" s="49"/>
    </row>
    <row r="21" s="1" customFormat="1" ht="18" customHeight="1">
      <c r="B21" s="44"/>
      <c r="C21" s="45"/>
      <c r="D21" s="45"/>
      <c r="E21" s="33" t="s">
        <v>37</v>
      </c>
      <c r="F21" s="45"/>
      <c r="G21" s="45"/>
      <c r="H21" s="45"/>
      <c r="I21" s="144" t="s">
        <v>31</v>
      </c>
      <c r="J21" s="33" t="s">
        <v>38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40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42</v>
      </c>
      <c r="E27" s="45"/>
      <c r="F27" s="45"/>
      <c r="G27" s="45"/>
      <c r="H27" s="45"/>
      <c r="I27" s="142"/>
      <c r="J27" s="153">
        <f>ROUND(J77,2)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44</v>
      </c>
      <c r="G29" s="45"/>
      <c r="H29" s="45"/>
      <c r="I29" s="154" t="s">
        <v>43</v>
      </c>
      <c r="J29" s="50" t="s">
        <v>45</v>
      </c>
      <c r="K29" s="49"/>
    </row>
    <row r="30" s="1" customFormat="1" ht="14.4" customHeight="1">
      <c r="B30" s="44"/>
      <c r="C30" s="45"/>
      <c r="D30" s="53" t="s">
        <v>46</v>
      </c>
      <c r="E30" s="53" t="s">
        <v>47</v>
      </c>
      <c r="F30" s="155">
        <f>ROUND(SUM(BE77:BE83), 2)</f>
        <v>0</v>
      </c>
      <c r="G30" s="45"/>
      <c r="H30" s="45"/>
      <c r="I30" s="156">
        <v>0.20999999999999999</v>
      </c>
      <c r="J30" s="155">
        <f>ROUND(ROUND((SUM(BE77:BE83)), 2)*I30, 2)</f>
        <v>0</v>
      </c>
      <c r="K30" s="49"/>
    </row>
    <row r="31" s="1" customFormat="1" ht="14.4" customHeight="1">
      <c r="B31" s="44"/>
      <c r="C31" s="45"/>
      <c r="D31" s="45"/>
      <c r="E31" s="53" t="s">
        <v>48</v>
      </c>
      <c r="F31" s="155">
        <f>ROUND(SUM(BF77:BF83), 2)</f>
        <v>0</v>
      </c>
      <c r="G31" s="45"/>
      <c r="H31" s="45"/>
      <c r="I31" s="156">
        <v>0.14999999999999999</v>
      </c>
      <c r="J31" s="155">
        <f>ROUND(ROUND((SUM(BF77:BF83)),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49</v>
      </c>
      <c r="F32" s="155">
        <f>ROUND(SUM(BG77:BG83),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50</v>
      </c>
      <c r="F33" s="155">
        <f>ROUND(SUM(BH77:BH83),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55">
        <f>ROUND(SUM(BI77:BI83),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52</v>
      </c>
      <c r="E36" s="96"/>
      <c r="F36" s="96"/>
      <c r="G36" s="159" t="s">
        <v>53</v>
      </c>
      <c r="H36" s="160" t="s">
        <v>54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sociálního zařízení - 1.etapa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03 - Vedlejší a ostatní náklady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areál SOU Elektronického</v>
      </c>
      <c r="G49" s="45"/>
      <c r="H49" s="45"/>
      <c r="I49" s="144" t="s">
        <v>25</v>
      </c>
      <c r="J49" s="145" t="str">
        <f>IF(J12="","",J12)</f>
        <v>15. 5. 2018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SOUE,Vejprnická 56, Plzeň</v>
      </c>
      <c r="G51" s="45"/>
      <c r="H51" s="45"/>
      <c r="I51" s="144" t="s">
        <v>35</v>
      </c>
      <c r="J51" s="42" t="str">
        <f>E21</f>
        <v>Luboš Beneda,Čižická 279, 332 09 Štěnovice</v>
      </c>
      <c r="K51" s="49"/>
    </row>
    <row r="52" s="1" customFormat="1" ht="14.4" customHeight="1">
      <c r="B52" s="44"/>
      <c r="C52" s="38" t="s">
        <v>33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106</v>
      </c>
      <c r="D54" s="157"/>
      <c r="E54" s="157"/>
      <c r="F54" s="157"/>
      <c r="G54" s="157"/>
      <c r="H54" s="157"/>
      <c r="I54" s="171"/>
      <c r="J54" s="172" t="s">
        <v>107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108</v>
      </c>
      <c r="D56" s="45"/>
      <c r="E56" s="45"/>
      <c r="F56" s="45"/>
      <c r="G56" s="45"/>
      <c r="H56" s="45"/>
      <c r="I56" s="142"/>
      <c r="J56" s="153">
        <f>J77</f>
        <v>0</v>
      </c>
      <c r="K56" s="49"/>
      <c r="AU56" s="22" t="s">
        <v>109</v>
      </c>
    </row>
    <row r="57" s="7" customFormat="1" ht="24.96" customHeight="1">
      <c r="B57" s="175"/>
      <c r="C57" s="176"/>
      <c r="D57" s="177" t="s">
        <v>292</v>
      </c>
      <c r="E57" s="178"/>
      <c r="F57" s="178"/>
      <c r="G57" s="178"/>
      <c r="H57" s="178"/>
      <c r="I57" s="179"/>
      <c r="J57" s="180">
        <f>J78</f>
        <v>0</v>
      </c>
      <c r="K57" s="181"/>
    </row>
    <row r="58" s="1" customFormat="1" ht="21.84" customHeight="1">
      <c r="B58" s="44"/>
      <c r="C58" s="45"/>
      <c r="D58" s="45"/>
      <c r="E58" s="45"/>
      <c r="F58" s="45"/>
      <c r="G58" s="45"/>
      <c r="H58" s="45"/>
      <c r="I58" s="142"/>
      <c r="J58" s="45"/>
      <c r="K58" s="49"/>
    </row>
    <row r="59" s="1" customFormat="1" ht="6.96" customHeight="1">
      <c r="B59" s="65"/>
      <c r="C59" s="66"/>
      <c r="D59" s="66"/>
      <c r="E59" s="66"/>
      <c r="F59" s="66"/>
      <c r="G59" s="66"/>
      <c r="H59" s="66"/>
      <c r="I59" s="164"/>
      <c r="J59" s="66"/>
      <c r="K59" s="67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67"/>
      <c r="J63" s="69"/>
      <c r="K63" s="69"/>
      <c r="L63" s="70"/>
    </row>
    <row r="64" s="1" customFormat="1" ht="36.96" customHeight="1">
      <c r="B64" s="44"/>
      <c r="C64" s="71" t="s">
        <v>119</v>
      </c>
      <c r="D64" s="72"/>
      <c r="E64" s="72"/>
      <c r="F64" s="72"/>
      <c r="G64" s="72"/>
      <c r="H64" s="72"/>
      <c r="I64" s="189"/>
      <c r="J64" s="72"/>
      <c r="K64" s="72"/>
      <c r="L64" s="70"/>
    </row>
    <row r="65" s="1" customFormat="1" ht="6.96" customHeight="1">
      <c r="B65" s="44"/>
      <c r="C65" s="72"/>
      <c r="D65" s="72"/>
      <c r="E65" s="72"/>
      <c r="F65" s="72"/>
      <c r="G65" s="72"/>
      <c r="H65" s="72"/>
      <c r="I65" s="189"/>
      <c r="J65" s="72"/>
      <c r="K65" s="72"/>
      <c r="L65" s="70"/>
    </row>
    <row r="66" s="1" customFormat="1" ht="14.4" customHeight="1">
      <c r="B66" s="44"/>
      <c r="C66" s="74" t="s">
        <v>18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16.5" customHeight="1">
      <c r="B67" s="44"/>
      <c r="C67" s="72"/>
      <c r="D67" s="72"/>
      <c r="E67" s="190" t="str">
        <f>E7</f>
        <v>Rekonstrukce sociálního zařízení - 1.etapa</v>
      </c>
      <c r="F67" s="74"/>
      <c r="G67" s="74"/>
      <c r="H67" s="74"/>
      <c r="I67" s="189"/>
      <c r="J67" s="72"/>
      <c r="K67" s="72"/>
      <c r="L67" s="70"/>
    </row>
    <row r="68" s="1" customFormat="1" ht="14.4" customHeight="1">
      <c r="B68" s="44"/>
      <c r="C68" s="74" t="s">
        <v>103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7.25" customHeight="1">
      <c r="B69" s="44"/>
      <c r="C69" s="72"/>
      <c r="D69" s="72"/>
      <c r="E69" s="80" t="str">
        <f>E9</f>
        <v>03 - Vedlejší a ostatní náklady</v>
      </c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8" customHeight="1">
      <c r="B71" s="44"/>
      <c r="C71" s="74" t="s">
        <v>23</v>
      </c>
      <c r="D71" s="72"/>
      <c r="E71" s="72"/>
      <c r="F71" s="191" t="str">
        <f>F12</f>
        <v>areál SOU Elektronického</v>
      </c>
      <c r="G71" s="72"/>
      <c r="H71" s="72"/>
      <c r="I71" s="192" t="s">
        <v>25</v>
      </c>
      <c r="J71" s="83" t="str">
        <f>IF(J12="","",J12)</f>
        <v>15. 5. 2018</v>
      </c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>
      <c r="B73" s="44"/>
      <c r="C73" s="74" t="s">
        <v>27</v>
      </c>
      <c r="D73" s="72"/>
      <c r="E73" s="72"/>
      <c r="F73" s="191" t="str">
        <f>E15</f>
        <v>SOUE,Vejprnická 56, Plzeň</v>
      </c>
      <c r="G73" s="72"/>
      <c r="H73" s="72"/>
      <c r="I73" s="192" t="s">
        <v>35</v>
      </c>
      <c r="J73" s="191" t="str">
        <f>E21</f>
        <v>Luboš Beneda,Čižická 279, 332 09 Štěnovice</v>
      </c>
      <c r="K73" s="72"/>
      <c r="L73" s="70"/>
    </row>
    <row r="74" s="1" customFormat="1" ht="14.4" customHeight="1">
      <c r="B74" s="44"/>
      <c r="C74" s="74" t="s">
        <v>33</v>
      </c>
      <c r="D74" s="72"/>
      <c r="E74" s="72"/>
      <c r="F74" s="191" t="str">
        <f>IF(E18="","",E18)</f>
        <v/>
      </c>
      <c r="G74" s="72"/>
      <c r="H74" s="72"/>
      <c r="I74" s="189"/>
      <c r="J74" s="72"/>
      <c r="K74" s="72"/>
      <c r="L74" s="70"/>
    </row>
    <row r="75" s="1" customFormat="1" ht="10.32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9" customFormat="1" ht="29.28" customHeight="1">
      <c r="B76" s="193"/>
      <c r="C76" s="194" t="s">
        <v>120</v>
      </c>
      <c r="D76" s="195" t="s">
        <v>61</v>
      </c>
      <c r="E76" s="195" t="s">
        <v>57</v>
      </c>
      <c r="F76" s="195" t="s">
        <v>121</v>
      </c>
      <c r="G76" s="195" t="s">
        <v>122</v>
      </c>
      <c r="H76" s="195" t="s">
        <v>123</v>
      </c>
      <c r="I76" s="196" t="s">
        <v>124</v>
      </c>
      <c r="J76" s="195" t="s">
        <v>107</v>
      </c>
      <c r="K76" s="197" t="s">
        <v>125</v>
      </c>
      <c r="L76" s="198"/>
      <c r="M76" s="100" t="s">
        <v>126</v>
      </c>
      <c r="N76" s="101" t="s">
        <v>46</v>
      </c>
      <c r="O76" s="101" t="s">
        <v>127</v>
      </c>
      <c r="P76" s="101" t="s">
        <v>128</v>
      </c>
      <c r="Q76" s="101" t="s">
        <v>129</v>
      </c>
      <c r="R76" s="101" t="s">
        <v>130</v>
      </c>
      <c r="S76" s="101" t="s">
        <v>131</v>
      </c>
      <c r="T76" s="102" t="s">
        <v>132</v>
      </c>
    </row>
    <row r="77" s="1" customFormat="1" ht="29.28" customHeight="1">
      <c r="B77" s="44"/>
      <c r="C77" s="106" t="s">
        <v>108</v>
      </c>
      <c r="D77" s="72"/>
      <c r="E77" s="72"/>
      <c r="F77" s="72"/>
      <c r="G77" s="72"/>
      <c r="H77" s="72"/>
      <c r="I77" s="189"/>
      <c r="J77" s="199">
        <f>BK77</f>
        <v>0</v>
      </c>
      <c r="K77" s="72"/>
      <c r="L77" s="70"/>
      <c r="M77" s="103"/>
      <c r="N77" s="104"/>
      <c r="O77" s="104"/>
      <c r="P77" s="200">
        <f>P78</f>
        <v>0</v>
      </c>
      <c r="Q77" s="104"/>
      <c r="R77" s="200">
        <f>R78</f>
        <v>0</v>
      </c>
      <c r="S77" s="104"/>
      <c r="T77" s="201">
        <f>T78</f>
        <v>0</v>
      </c>
      <c r="AT77" s="22" t="s">
        <v>75</v>
      </c>
      <c r="AU77" s="22" t="s">
        <v>109</v>
      </c>
      <c r="BK77" s="202">
        <f>BK78</f>
        <v>0</v>
      </c>
    </row>
    <row r="78" s="10" customFormat="1" ht="37.44" customHeight="1">
      <c r="B78" s="203"/>
      <c r="C78" s="204"/>
      <c r="D78" s="205" t="s">
        <v>75</v>
      </c>
      <c r="E78" s="206" t="s">
        <v>293</v>
      </c>
      <c r="F78" s="206" t="s">
        <v>294</v>
      </c>
      <c r="G78" s="204"/>
      <c r="H78" s="204"/>
      <c r="I78" s="207"/>
      <c r="J78" s="208">
        <f>BK78</f>
        <v>0</v>
      </c>
      <c r="K78" s="204"/>
      <c r="L78" s="209"/>
      <c r="M78" s="210"/>
      <c r="N78" s="211"/>
      <c r="O78" s="211"/>
      <c r="P78" s="212">
        <f>SUM(P79:P83)</f>
        <v>0</v>
      </c>
      <c r="Q78" s="211"/>
      <c r="R78" s="212">
        <f>SUM(R79:R83)</f>
        <v>0</v>
      </c>
      <c r="S78" s="211"/>
      <c r="T78" s="213">
        <f>SUM(T79:T83)</f>
        <v>0</v>
      </c>
      <c r="AR78" s="214" t="s">
        <v>84</v>
      </c>
      <c r="AT78" s="215" t="s">
        <v>75</v>
      </c>
      <c r="AU78" s="215" t="s">
        <v>76</v>
      </c>
      <c r="AY78" s="214" t="s">
        <v>135</v>
      </c>
      <c r="BK78" s="216">
        <f>SUM(BK79:BK83)</f>
        <v>0</v>
      </c>
    </row>
    <row r="79" s="1" customFormat="1" ht="25.5" customHeight="1">
      <c r="B79" s="44"/>
      <c r="C79" s="219" t="s">
        <v>84</v>
      </c>
      <c r="D79" s="219" t="s">
        <v>137</v>
      </c>
      <c r="E79" s="220" t="s">
        <v>295</v>
      </c>
      <c r="F79" s="221" t="s">
        <v>296</v>
      </c>
      <c r="G79" s="222" t="s">
        <v>297</v>
      </c>
      <c r="H79" s="223">
        <v>1</v>
      </c>
      <c r="I79" s="224"/>
      <c r="J79" s="225">
        <f>ROUND(I79*H79,2)</f>
        <v>0</v>
      </c>
      <c r="K79" s="221" t="s">
        <v>21</v>
      </c>
      <c r="L79" s="70"/>
      <c r="M79" s="226" t="s">
        <v>21</v>
      </c>
      <c r="N79" s="227" t="s">
        <v>47</v>
      </c>
      <c r="O79" s="45"/>
      <c r="P79" s="228">
        <f>O79*H79</f>
        <v>0</v>
      </c>
      <c r="Q79" s="228">
        <v>0</v>
      </c>
      <c r="R79" s="228">
        <f>Q79*H79</f>
        <v>0</v>
      </c>
      <c r="S79" s="228">
        <v>0</v>
      </c>
      <c r="T79" s="229">
        <f>S79*H79</f>
        <v>0</v>
      </c>
      <c r="AR79" s="22" t="s">
        <v>142</v>
      </c>
      <c r="AT79" s="22" t="s">
        <v>137</v>
      </c>
      <c r="AU79" s="22" t="s">
        <v>84</v>
      </c>
      <c r="AY79" s="22" t="s">
        <v>135</v>
      </c>
      <c r="BE79" s="230">
        <f>IF(N79="základní",J79,0)</f>
        <v>0</v>
      </c>
      <c r="BF79" s="230">
        <f>IF(N79="snížená",J79,0)</f>
        <v>0</v>
      </c>
      <c r="BG79" s="230">
        <f>IF(N79="zákl. přenesená",J79,0)</f>
        <v>0</v>
      </c>
      <c r="BH79" s="230">
        <f>IF(N79="sníž. přenesená",J79,0)</f>
        <v>0</v>
      </c>
      <c r="BI79" s="230">
        <f>IF(N79="nulová",J79,0)</f>
        <v>0</v>
      </c>
      <c r="BJ79" s="22" t="s">
        <v>84</v>
      </c>
      <c r="BK79" s="230">
        <f>ROUND(I79*H79,2)</f>
        <v>0</v>
      </c>
      <c r="BL79" s="22" t="s">
        <v>142</v>
      </c>
      <c r="BM79" s="22" t="s">
        <v>298</v>
      </c>
    </row>
    <row r="80" s="1" customFormat="1" ht="25.5" customHeight="1">
      <c r="B80" s="44"/>
      <c r="C80" s="219" t="s">
        <v>86</v>
      </c>
      <c r="D80" s="219" t="s">
        <v>137</v>
      </c>
      <c r="E80" s="220" t="s">
        <v>299</v>
      </c>
      <c r="F80" s="221" t="s">
        <v>300</v>
      </c>
      <c r="G80" s="222" t="s">
        <v>297</v>
      </c>
      <c r="H80" s="223">
        <v>1</v>
      </c>
      <c r="I80" s="224"/>
      <c r="J80" s="225">
        <f>ROUND(I80*H80,2)</f>
        <v>0</v>
      </c>
      <c r="K80" s="221" t="s">
        <v>301</v>
      </c>
      <c r="L80" s="70"/>
      <c r="M80" s="226" t="s">
        <v>21</v>
      </c>
      <c r="N80" s="227" t="s">
        <v>47</v>
      </c>
      <c r="O80" s="45"/>
      <c r="P80" s="228">
        <f>O80*H80</f>
        <v>0</v>
      </c>
      <c r="Q80" s="228">
        <v>0</v>
      </c>
      <c r="R80" s="228">
        <f>Q80*H80</f>
        <v>0</v>
      </c>
      <c r="S80" s="228">
        <v>0</v>
      </c>
      <c r="T80" s="229">
        <f>S80*H80</f>
        <v>0</v>
      </c>
      <c r="AR80" s="22" t="s">
        <v>302</v>
      </c>
      <c r="AT80" s="22" t="s">
        <v>137</v>
      </c>
      <c r="AU80" s="22" t="s">
        <v>84</v>
      </c>
      <c r="AY80" s="22" t="s">
        <v>135</v>
      </c>
      <c r="BE80" s="230">
        <f>IF(N80="základní",J80,0)</f>
        <v>0</v>
      </c>
      <c r="BF80" s="230">
        <f>IF(N80="snížená",J80,0)</f>
        <v>0</v>
      </c>
      <c r="BG80" s="230">
        <f>IF(N80="zákl. přenesená",J80,0)</f>
        <v>0</v>
      </c>
      <c r="BH80" s="230">
        <f>IF(N80="sníž. přenesená",J80,0)</f>
        <v>0</v>
      </c>
      <c r="BI80" s="230">
        <f>IF(N80="nulová",J80,0)</f>
        <v>0</v>
      </c>
      <c r="BJ80" s="22" t="s">
        <v>84</v>
      </c>
      <c r="BK80" s="230">
        <f>ROUND(I80*H80,2)</f>
        <v>0</v>
      </c>
      <c r="BL80" s="22" t="s">
        <v>302</v>
      </c>
      <c r="BM80" s="22" t="s">
        <v>303</v>
      </c>
    </row>
    <row r="81" s="1" customFormat="1" ht="25.5" customHeight="1">
      <c r="B81" s="44"/>
      <c r="C81" s="219" t="s">
        <v>149</v>
      </c>
      <c r="D81" s="219" t="s">
        <v>137</v>
      </c>
      <c r="E81" s="220" t="s">
        <v>304</v>
      </c>
      <c r="F81" s="221" t="s">
        <v>305</v>
      </c>
      <c r="G81" s="222" t="s">
        <v>297</v>
      </c>
      <c r="H81" s="223">
        <v>1</v>
      </c>
      <c r="I81" s="224"/>
      <c r="J81" s="225">
        <f>ROUND(I81*H81,2)</f>
        <v>0</v>
      </c>
      <c r="K81" s="221" t="s">
        <v>21</v>
      </c>
      <c r="L81" s="70"/>
      <c r="M81" s="226" t="s">
        <v>21</v>
      </c>
      <c r="N81" s="227" t="s">
        <v>47</v>
      </c>
      <c r="O81" s="45"/>
      <c r="P81" s="228">
        <f>O81*H81</f>
        <v>0</v>
      </c>
      <c r="Q81" s="228">
        <v>0</v>
      </c>
      <c r="R81" s="228">
        <f>Q81*H81</f>
        <v>0</v>
      </c>
      <c r="S81" s="228">
        <v>0</v>
      </c>
      <c r="T81" s="229">
        <f>S81*H81</f>
        <v>0</v>
      </c>
      <c r="AR81" s="22" t="s">
        <v>142</v>
      </c>
      <c r="AT81" s="22" t="s">
        <v>137</v>
      </c>
      <c r="AU81" s="22" t="s">
        <v>84</v>
      </c>
      <c r="AY81" s="22" t="s">
        <v>135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2" t="s">
        <v>84</v>
      </c>
      <c r="BK81" s="230">
        <f>ROUND(I81*H81,2)</f>
        <v>0</v>
      </c>
      <c r="BL81" s="22" t="s">
        <v>142</v>
      </c>
      <c r="BM81" s="22" t="s">
        <v>306</v>
      </c>
    </row>
    <row r="82" s="1" customFormat="1" ht="25.5" customHeight="1">
      <c r="B82" s="44"/>
      <c r="C82" s="219" t="s">
        <v>142</v>
      </c>
      <c r="D82" s="219" t="s">
        <v>137</v>
      </c>
      <c r="E82" s="220" t="s">
        <v>307</v>
      </c>
      <c r="F82" s="221" t="s">
        <v>308</v>
      </c>
      <c r="G82" s="222" t="s">
        <v>297</v>
      </c>
      <c r="H82" s="223">
        <v>1</v>
      </c>
      <c r="I82" s="224"/>
      <c r="J82" s="225">
        <f>ROUND(I82*H82,2)</f>
        <v>0</v>
      </c>
      <c r="K82" s="221" t="s">
        <v>21</v>
      </c>
      <c r="L82" s="70"/>
      <c r="M82" s="226" t="s">
        <v>21</v>
      </c>
      <c r="N82" s="227" t="s">
        <v>47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142</v>
      </c>
      <c r="AT82" s="22" t="s">
        <v>137</v>
      </c>
      <c r="AU82" s="22" t="s">
        <v>84</v>
      </c>
      <c r="AY82" s="22" t="s">
        <v>135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84</v>
      </c>
      <c r="BK82" s="230">
        <f>ROUND(I82*H82,2)</f>
        <v>0</v>
      </c>
      <c r="BL82" s="22" t="s">
        <v>142</v>
      </c>
      <c r="BM82" s="22" t="s">
        <v>309</v>
      </c>
    </row>
    <row r="83" s="1" customFormat="1" ht="25.5" customHeight="1">
      <c r="B83" s="44"/>
      <c r="C83" s="219" t="s">
        <v>159</v>
      </c>
      <c r="D83" s="219" t="s">
        <v>137</v>
      </c>
      <c r="E83" s="220" t="s">
        <v>310</v>
      </c>
      <c r="F83" s="221" t="s">
        <v>311</v>
      </c>
      <c r="G83" s="222" t="s">
        <v>297</v>
      </c>
      <c r="H83" s="223">
        <v>1</v>
      </c>
      <c r="I83" s="224"/>
      <c r="J83" s="225">
        <f>ROUND(I83*H83,2)</f>
        <v>0</v>
      </c>
      <c r="K83" s="221" t="s">
        <v>21</v>
      </c>
      <c r="L83" s="70"/>
      <c r="M83" s="226" t="s">
        <v>21</v>
      </c>
      <c r="N83" s="263" t="s">
        <v>47</v>
      </c>
      <c r="O83" s="264"/>
      <c r="P83" s="265">
        <f>O83*H83</f>
        <v>0</v>
      </c>
      <c r="Q83" s="265">
        <v>0</v>
      </c>
      <c r="R83" s="265">
        <f>Q83*H83</f>
        <v>0</v>
      </c>
      <c r="S83" s="265">
        <v>0</v>
      </c>
      <c r="T83" s="266">
        <f>S83*H83</f>
        <v>0</v>
      </c>
      <c r="AR83" s="22" t="s">
        <v>142</v>
      </c>
      <c r="AT83" s="22" t="s">
        <v>137</v>
      </c>
      <c r="AU83" s="22" t="s">
        <v>84</v>
      </c>
      <c r="AY83" s="22" t="s">
        <v>135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84</v>
      </c>
      <c r="BK83" s="230">
        <f>ROUND(I83*H83,2)</f>
        <v>0</v>
      </c>
      <c r="BL83" s="22" t="s">
        <v>142</v>
      </c>
      <c r="BM83" s="22" t="s">
        <v>312</v>
      </c>
    </row>
    <row r="84" s="1" customFormat="1" ht="6.96" customHeight="1">
      <c r="B84" s="65"/>
      <c r="C84" s="66"/>
      <c r="D84" s="66"/>
      <c r="E84" s="66"/>
      <c r="F84" s="66"/>
      <c r="G84" s="66"/>
      <c r="H84" s="66"/>
      <c r="I84" s="164"/>
      <c r="J84" s="66"/>
      <c r="K84" s="66"/>
      <c r="L84" s="70"/>
    </row>
  </sheetData>
  <sheetProtection sheet="1" autoFilter="0" formatColumns="0" formatRows="0" objects="1" scenarios="1" spinCount="100000" saltValue="K9cXNNAQumClAQeWFKWP+hvijI2yBcrOBAnS2ogZgvMjGodpXB2yGR8N2sXHLpsk0yaf1oEKNYXSA274yyoztw==" hashValue="FX/GSYJHKad5aK4SHH42nonQb2QEXK2kkh5lPurbyz540ujr7VWBTU4QzCjsx1E3SIuDDfG9xK1eonPEzoqUKQ==" algorithmName="SHA-512" password="CC35"/>
  <autoFilter ref="C76:K83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97</v>
      </c>
      <c r="G1" s="137" t="s">
        <v>98</v>
      </c>
      <c r="H1" s="137"/>
      <c r="I1" s="138"/>
      <c r="J1" s="137" t="s">
        <v>99</v>
      </c>
      <c r="K1" s="136" t="s">
        <v>100</v>
      </c>
      <c r="L1" s="137" t="s">
        <v>101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93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86</v>
      </c>
    </row>
    <row r="4" ht="36.96" customHeight="1">
      <c r="B4" s="26"/>
      <c r="C4" s="27"/>
      <c r="D4" s="28" t="s">
        <v>102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sociálního zařízení - 1.etapa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313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15. 5. 2018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32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33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35</v>
      </c>
      <c r="E20" s="45"/>
      <c r="F20" s="45"/>
      <c r="G20" s="45"/>
      <c r="H20" s="45"/>
      <c r="I20" s="144" t="s">
        <v>28</v>
      </c>
      <c r="J20" s="33" t="s">
        <v>36</v>
      </c>
      <c r="K20" s="49"/>
    </row>
    <row r="21" s="1" customFormat="1" ht="18" customHeight="1">
      <c r="B21" s="44"/>
      <c r="C21" s="45"/>
      <c r="D21" s="45"/>
      <c r="E21" s="33" t="s">
        <v>37</v>
      </c>
      <c r="F21" s="45"/>
      <c r="G21" s="45"/>
      <c r="H21" s="45"/>
      <c r="I21" s="144" t="s">
        <v>31</v>
      </c>
      <c r="J21" s="33" t="s">
        <v>38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40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42</v>
      </c>
      <c r="E27" s="45"/>
      <c r="F27" s="45"/>
      <c r="G27" s="45"/>
      <c r="H27" s="45"/>
      <c r="I27" s="142"/>
      <c r="J27" s="153">
        <f>ROUND(J105,2)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44</v>
      </c>
      <c r="G29" s="45"/>
      <c r="H29" s="45"/>
      <c r="I29" s="154" t="s">
        <v>43</v>
      </c>
      <c r="J29" s="50" t="s">
        <v>45</v>
      </c>
      <c r="K29" s="49"/>
    </row>
    <row r="30" s="1" customFormat="1" ht="14.4" customHeight="1">
      <c r="B30" s="44"/>
      <c r="C30" s="45"/>
      <c r="D30" s="53" t="s">
        <v>46</v>
      </c>
      <c r="E30" s="53" t="s">
        <v>47</v>
      </c>
      <c r="F30" s="155">
        <f>ROUND(SUM(BE105:BE500), 2)</f>
        <v>0</v>
      </c>
      <c r="G30" s="45"/>
      <c r="H30" s="45"/>
      <c r="I30" s="156">
        <v>0.20999999999999999</v>
      </c>
      <c r="J30" s="155">
        <f>ROUND(ROUND((SUM(BE105:BE500)), 2)*I30, 2)</f>
        <v>0</v>
      </c>
      <c r="K30" s="49"/>
    </row>
    <row r="31" s="1" customFormat="1" ht="14.4" customHeight="1">
      <c r="B31" s="44"/>
      <c r="C31" s="45"/>
      <c r="D31" s="45"/>
      <c r="E31" s="53" t="s">
        <v>48</v>
      </c>
      <c r="F31" s="155">
        <f>ROUND(SUM(BF105:BF500), 2)</f>
        <v>0</v>
      </c>
      <c r="G31" s="45"/>
      <c r="H31" s="45"/>
      <c r="I31" s="156">
        <v>0.14999999999999999</v>
      </c>
      <c r="J31" s="155">
        <f>ROUND(ROUND((SUM(BF105:BF500)),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49</v>
      </c>
      <c r="F32" s="155">
        <f>ROUND(SUM(BG105:BG500),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50</v>
      </c>
      <c r="F33" s="155">
        <f>ROUND(SUM(BH105:BH500),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55">
        <f>ROUND(SUM(BI105:BI500),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52</v>
      </c>
      <c r="E36" s="96"/>
      <c r="F36" s="96"/>
      <c r="G36" s="159" t="s">
        <v>53</v>
      </c>
      <c r="H36" s="160" t="s">
        <v>54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sociálního zařízení - 1.etapa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01 - Sociální zařízení 1.etapa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areál SOU Elektronického</v>
      </c>
      <c r="G49" s="45"/>
      <c r="H49" s="45"/>
      <c r="I49" s="144" t="s">
        <v>25</v>
      </c>
      <c r="J49" s="145" t="str">
        <f>IF(J12="","",J12)</f>
        <v>15. 5. 2018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SOUE,Vejprnická 56, Plzeň</v>
      </c>
      <c r="G51" s="45"/>
      <c r="H51" s="45"/>
      <c r="I51" s="144" t="s">
        <v>35</v>
      </c>
      <c r="J51" s="42" t="str">
        <f>E21</f>
        <v>Luboš Beneda,Čižická 279, 332 09 Štěnovice</v>
      </c>
      <c r="K51" s="49"/>
    </row>
    <row r="52" s="1" customFormat="1" ht="14.4" customHeight="1">
      <c r="B52" s="44"/>
      <c r="C52" s="38" t="s">
        <v>33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106</v>
      </c>
      <c r="D54" s="157"/>
      <c r="E54" s="157"/>
      <c r="F54" s="157"/>
      <c r="G54" s="157"/>
      <c r="H54" s="157"/>
      <c r="I54" s="171"/>
      <c r="J54" s="172" t="s">
        <v>107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108</v>
      </c>
      <c r="D56" s="45"/>
      <c r="E56" s="45"/>
      <c r="F56" s="45"/>
      <c r="G56" s="45"/>
      <c r="H56" s="45"/>
      <c r="I56" s="142"/>
      <c r="J56" s="153">
        <f>J105</f>
        <v>0</v>
      </c>
      <c r="K56" s="49"/>
      <c r="AU56" s="22" t="s">
        <v>109</v>
      </c>
    </row>
    <row r="57" s="7" customFormat="1" ht="24.96" customHeight="1">
      <c r="B57" s="175"/>
      <c r="C57" s="176"/>
      <c r="D57" s="177" t="s">
        <v>110</v>
      </c>
      <c r="E57" s="178"/>
      <c r="F57" s="178"/>
      <c r="G57" s="178"/>
      <c r="H57" s="178"/>
      <c r="I57" s="179"/>
      <c r="J57" s="180">
        <f>J106</f>
        <v>0</v>
      </c>
      <c r="K57" s="181"/>
    </row>
    <row r="58" s="8" customFormat="1" ht="19.92" customHeight="1">
      <c r="B58" s="182"/>
      <c r="C58" s="183"/>
      <c r="D58" s="184" t="s">
        <v>111</v>
      </c>
      <c r="E58" s="185"/>
      <c r="F58" s="185"/>
      <c r="G58" s="185"/>
      <c r="H58" s="185"/>
      <c r="I58" s="186"/>
      <c r="J58" s="187">
        <f>J107</f>
        <v>0</v>
      </c>
      <c r="K58" s="188"/>
    </row>
    <row r="59" s="8" customFormat="1" ht="19.92" customHeight="1">
      <c r="B59" s="182"/>
      <c r="C59" s="183"/>
      <c r="D59" s="184" t="s">
        <v>112</v>
      </c>
      <c r="E59" s="185"/>
      <c r="F59" s="185"/>
      <c r="G59" s="185"/>
      <c r="H59" s="185"/>
      <c r="I59" s="186"/>
      <c r="J59" s="187">
        <f>J129</f>
        <v>0</v>
      </c>
      <c r="K59" s="188"/>
    </row>
    <row r="60" s="8" customFormat="1" ht="19.92" customHeight="1">
      <c r="B60" s="182"/>
      <c r="C60" s="183"/>
      <c r="D60" s="184" t="s">
        <v>314</v>
      </c>
      <c r="E60" s="185"/>
      <c r="F60" s="185"/>
      <c r="G60" s="185"/>
      <c r="H60" s="185"/>
      <c r="I60" s="186"/>
      <c r="J60" s="187">
        <f>J161</f>
        <v>0</v>
      </c>
      <c r="K60" s="188"/>
    </row>
    <row r="61" s="8" customFormat="1" ht="19.92" customHeight="1">
      <c r="B61" s="182"/>
      <c r="C61" s="183"/>
      <c r="D61" s="184" t="s">
        <v>315</v>
      </c>
      <c r="E61" s="185"/>
      <c r="F61" s="185"/>
      <c r="G61" s="185"/>
      <c r="H61" s="185"/>
      <c r="I61" s="186"/>
      <c r="J61" s="187">
        <f>J197</f>
        <v>0</v>
      </c>
      <c r="K61" s="188"/>
    </row>
    <row r="62" s="8" customFormat="1" ht="19.92" customHeight="1">
      <c r="B62" s="182"/>
      <c r="C62" s="183"/>
      <c r="D62" s="184" t="s">
        <v>316</v>
      </c>
      <c r="E62" s="185"/>
      <c r="F62" s="185"/>
      <c r="G62" s="185"/>
      <c r="H62" s="185"/>
      <c r="I62" s="186"/>
      <c r="J62" s="187">
        <f>J211</f>
        <v>0</v>
      </c>
      <c r="K62" s="188"/>
    </row>
    <row r="63" s="8" customFormat="1" ht="19.92" customHeight="1">
      <c r="B63" s="182"/>
      <c r="C63" s="183"/>
      <c r="D63" s="184" t="s">
        <v>317</v>
      </c>
      <c r="E63" s="185"/>
      <c r="F63" s="185"/>
      <c r="G63" s="185"/>
      <c r="H63" s="185"/>
      <c r="I63" s="186"/>
      <c r="J63" s="187">
        <f>J219</f>
        <v>0</v>
      </c>
      <c r="K63" s="188"/>
    </row>
    <row r="64" s="8" customFormat="1" ht="19.92" customHeight="1">
      <c r="B64" s="182"/>
      <c r="C64" s="183"/>
      <c r="D64" s="184" t="s">
        <v>318</v>
      </c>
      <c r="E64" s="185"/>
      <c r="F64" s="185"/>
      <c r="G64" s="185"/>
      <c r="H64" s="185"/>
      <c r="I64" s="186"/>
      <c r="J64" s="187">
        <f>J232</f>
        <v>0</v>
      </c>
      <c r="K64" s="188"/>
    </row>
    <row r="65" s="8" customFormat="1" ht="19.92" customHeight="1">
      <c r="B65" s="182"/>
      <c r="C65" s="183"/>
      <c r="D65" s="184" t="s">
        <v>319</v>
      </c>
      <c r="E65" s="185"/>
      <c r="F65" s="185"/>
      <c r="G65" s="185"/>
      <c r="H65" s="185"/>
      <c r="I65" s="186"/>
      <c r="J65" s="187">
        <f>J235</f>
        <v>0</v>
      </c>
      <c r="K65" s="188"/>
    </row>
    <row r="66" s="8" customFormat="1" ht="19.92" customHeight="1"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J240</f>
        <v>0</v>
      </c>
      <c r="K66" s="188"/>
    </row>
    <row r="67" s="8" customFormat="1" ht="19.92" customHeight="1">
      <c r="B67" s="182"/>
      <c r="C67" s="183"/>
      <c r="D67" s="184" t="s">
        <v>115</v>
      </c>
      <c r="E67" s="185"/>
      <c r="F67" s="185"/>
      <c r="G67" s="185"/>
      <c r="H67" s="185"/>
      <c r="I67" s="186"/>
      <c r="J67" s="187">
        <f>J315</f>
        <v>0</v>
      </c>
      <c r="K67" s="188"/>
    </row>
    <row r="68" s="8" customFormat="1" ht="19.92" customHeight="1">
      <c r="B68" s="182"/>
      <c r="C68" s="183"/>
      <c r="D68" s="184" t="s">
        <v>116</v>
      </c>
      <c r="E68" s="185"/>
      <c r="F68" s="185"/>
      <c r="G68" s="185"/>
      <c r="H68" s="185"/>
      <c r="I68" s="186"/>
      <c r="J68" s="187">
        <f>J321</f>
        <v>0</v>
      </c>
      <c r="K68" s="188"/>
    </row>
    <row r="69" s="7" customFormat="1" ht="24.96" customHeight="1">
      <c r="B69" s="175"/>
      <c r="C69" s="176"/>
      <c r="D69" s="177" t="s">
        <v>320</v>
      </c>
      <c r="E69" s="178"/>
      <c r="F69" s="178"/>
      <c r="G69" s="178"/>
      <c r="H69" s="178"/>
      <c r="I69" s="179"/>
      <c r="J69" s="180">
        <f>J323</f>
        <v>0</v>
      </c>
      <c r="K69" s="181"/>
    </row>
    <row r="70" s="8" customFormat="1" ht="19.92" customHeight="1">
      <c r="B70" s="182"/>
      <c r="C70" s="183"/>
      <c r="D70" s="184" t="s">
        <v>321</v>
      </c>
      <c r="E70" s="185"/>
      <c r="F70" s="185"/>
      <c r="G70" s="185"/>
      <c r="H70" s="185"/>
      <c r="I70" s="186"/>
      <c r="J70" s="187">
        <f>J324</f>
        <v>0</v>
      </c>
      <c r="K70" s="188"/>
    </row>
    <row r="71" s="8" customFormat="1" ht="19.92" customHeight="1">
      <c r="B71" s="182"/>
      <c r="C71" s="183"/>
      <c r="D71" s="184" t="s">
        <v>322</v>
      </c>
      <c r="E71" s="185"/>
      <c r="F71" s="185"/>
      <c r="G71" s="185"/>
      <c r="H71" s="185"/>
      <c r="I71" s="186"/>
      <c r="J71" s="187">
        <f>J334</f>
        <v>0</v>
      </c>
      <c r="K71" s="188"/>
    </row>
    <row r="72" s="8" customFormat="1" ht="19.92" customHeight="1">
      <c r="B72" s="182"/>
      <c r="C72" s="183"/>
      <c r="D72" s="184" t="s">
        <v>323</v>
      </c>
      <c r="E72" s="185"/>
      <c r="F72" s="185"/>
      <c r="G72" s="185"/>
      <c r="H72" s="185"/>
      <c r="I72" s="186"/>
      <c r="J72" s="187">
        <f>J345</f>
        <v>0</v>
      </c>
      <c r="K72" s="188"/>
    </row>
    <row r="73" s="8" customFormat="1" ht="19.92" customHeight="1">
      <c r="B73" s="182"/>
      <c r="C73" s="183"/>
      <c r="D73" s="184" t="s">
        <v>324</v>
      </c>
      <c r="E73" s="185"/>
      <c r="F73" s="185"/>
      <c r="G73" s="185"/>
      <c r="H73" s="185"/>
      <c r="I73" s="186"/>
      <c r="J73" s="187">
        <f>J354</f>
        <v>0</v>
      </c>
      <c r="K73" s="188"/>
    </row>
    <row r="74" s="8" customFormat="1" ht="19.92" customHeight="1">
      <c r="B74" s="182"/>
      <c r="C74" s="183"/>
      <c r="D74" s="184" t="s">
        <v>325</v>
      </c>
      <c r="E74" s="185"/>
      <c r="F74" s="185"/>
      <c r="G74" s="185"/>
      <c r="H74" s="185"/>
      <c r="I74" s="186"/>
      <c r="J74" s="187">
        <f>J363</f>
        <v>0</v>
      </c>
      <c r="K74" s="188"/>
    </row>
    <row r="75" s="8" customFormat="1" ht="19.92" customHeight="1">
      <c r="B75" s="182"/>
      <c r="C75" s="183"/>
      <c r="D75" s="184" t="s">
        <v>326</v>
      </c>
      <c r="E75" s="185"/>
      <c r="F75" s="185"/>
      <c r="G75" s="185"/>
      <c r="H75" s="185"/>
      <c r="I75" s="186"/>
      <c r="J75" s="187">
        <f>J377</f>
        <v>0</v>
      </c>
      <c r="K75" s="188"/>
    </row>
    <row r="76" s="8" customFormat="1" ht="19.92" customHeight="1">
      <c r="B76" s="182"/>
      <c r="C76" s="183"/>
      <c r="D76" s="184" t="s">
        <v>327</v>
      </c>
      <c r="E76" s="185"/>
      <c r="F76" s="185"/>
      <c r="G76" s="185"/>
      <c r="H76" s="185"/>
      <c r="I76" s="186"/>
      <c r="J76" s="187">
        <f>J381</f>
        <v>0</v>
      </c>
      <c r="K76" s="188"/>
    </row>
    <row r="77" s="8" customFormat="1" ht="19.92" customHeight="1">
      <c r="B77" s="182"/>
      <c r="C77" s="183"/>
      <c r="D77" s="184" t="s">
        <v>328</v>
      </c>
      <c r="E77" s="185"/>
      <c r="F77" s="185"/>
      <c r="G77" s="185"/>
      <c r="H77" s="185"/>
      <c r="I77" s="186"/>
      <c r="J77" s="187">
        <f>J383</f>
        <v>0</v>
      </c>
      <c r="K77" s="188"/>
    </row>
    <row r="78" s="8" customFormat="1" ht="19.92" customHeight="1">
      <c r="B78" s="182"/>
      <c r="C78" s="183"/>
      <c r="D78" s="184" t="s">
        <v>329</v>
      </c>
      <c r="E78" s="185"/>
      <c r="F78" s="185"/>
      <c r="G78" s="185"/>
      <c r="H78" s="185"/>
      <c r="I78" s="186"/>
      <c r="J78" s="187">
        <f>J402</f>
        <v>0</v>
      </c>
      <c r="K78" s="188"/>
    </row>
    <row r="79" s="8" customFormat="1" ht="19.92" customHeight="1">
      <c r="B79" s="182"/>
      <c r="C79" s="183"/>
      <c r="D79" s="184" t="s">
        <v>330</v>
      </c>
      <c r="E79" s="185"/>
      <c r="F79" s="185"/>
      <c r="G79" s="185"/>
      <c r="H79" s="185"/>
      <c r="I79" s="186"/>
      <c r="J79" s="187">
        <f>J408</f>
        <v>0</v>
      </c>
      <c r="K79" s="188"/>
    </row>
    <row r="80" s="8" customFormat="1" ht="19.92" customHeight="1">
      <c r="B80" s="182"/>
      <c r="C80" s="183"/>
      <c r="D80" s="184" t="s">
        <v>331</v>
      </c>
      <c r="E80" s="185"/>
      <c r="F80" s="185"/>
      <c r="G80" s="185"/>
      <c r="H80" s="185"/>
      <c r="I80" s="186"/>
      <c r="J80" s="187">
        <f>J429</f>
        <v>0</v>
      </c>
      <c r="K80" s="188"/>
    </row>
    <row r="81" s="8" customFormat="1" ht="19.92" customHeight="1">
      <c r="B81" s="182"/>
      <c r="C81" s="183"/>
      <c r="D81" s="184" t="s">
        <v>332</v>
      </c>
      <c r="E81" s="185"/>
      <c r="F81" s="185"/>
      <c r="G81" s="185"/>
      <c r="H81" s="185"/>
      <c r="I81" s="186"/>
      <c r="J81" s="187">
        <f>J478</f>
        <v>0</v>
      </c>
      <c r="K81" s="188"/>
    </row>
    <row r="82" s="8" customFormat="1" ht="19.92" customHeight="1">
      <c r="B82" s="182"/>
      <c r="C82" s="183"/>
      <c r="D82" s="184" t="s">
        <v>333</v>
      </c>
      <c r="E82" s="185"/>
      <c r="F82" s="185"/>
      <c r="G82" s="185"/>
      <c r="H82" s="185"/>
      <c r="I82" s="186"/>
      <c r="J82" s="187">
        <f>J483</f>
        <v>0</v>
      </c>
      <c r="K82" s="188"/>
    </row>
    <row r="83" s="8" customFormat="1" ht="19.92" customHeight="1">
      <c r="B83" s="182"/>
      <c r="C83" s="183"/>
      <c r="D83" s="184" t="s">
        <v>334</v>
      </c>
      <c r="E83" s="185"/>
      <c r="F83" s="185"/>
      <c r="G83" s="185"/>
      <c r="H83" s="185"/>
      <c r="I83" s="186"/>
      <c r="J83" s="187">
        <f>J495</f>
        <v>0</v>
      </c>
      <c r="K83" s="188"/>
    </row>
    <row r="84" s="8" customFormat="1" ht="19.92" customHeight="1">
      <c r="B84" s="182"/>
      <c r="C84" s="183"/>
      <c r="D84" s="184" t="s">
        <v>335</v>
      </c>
      <c r="E84" s="185"/>
      <c r="F84" s="185"/>
      <c r="G84" s="185"/>
      <c r="H84" s="185"/>
      <c r="I84" s="186"/>
      <c r="J84" s="187">
        <f>J497</f>
        <v>0</v>
      </c>
      <c r="K84" s="188"/>
    </row>
    <row r="85" s="8" customFormat="1" ht="19.92" customHeight="1">
      <c r="B85" s="182"/>
      <c r="C85" s="183"/>
      <c r="D85" s="184" t="s">
        <v>336</v>
      </c>
      <c r="E85" s="185"/>
      <c r="F85" s="185"/>
      <c r="G85" s="185"/>
      <c r="H85" s="185"/>
      <c r="I85" s="186"/>
      <c r="J85" s="187">
        <f>J499</f>
        <v>0</v>
      </c>
      <c r="K85" s="188"/>
    </row>
    <row r="86" s="1" customFormat="1" ht="21.84" customHeight="1">
      <c r="B86" s="44"/>
      <c r="C86" s="45"/>
      <c r="D86" s="45"/>
      <c r="E86" s="45"/>
      <c r="F86" s="45"/>
      <c r="G86" s="45"/>
      <c r="H86" s="45"/>
      <c r="I86" s="142"/>
      <c r="J86" s="45"/>
      <c r="K86" s="49"/>
    </row>
    <row r="87" s="1" customFormat="1" ht="6.96" customHeight="1">
      <c r="B87" s="65"/>
      <c r="C87" s="66"/>
      <c r="D87" s="66"/>
      <c r="E87" s="66"/>
      <c r="F87" s="66"/>
      <c r="G87" s="66"/>
      <c r="H87" s="66"/>
      <c r="I87" s="164"/>
      <c r="J87" s="66"/>
      <c r="K87" s="67"/>
    </row>
    <row r="91" s="1" customFormat="1" ht="6.96" customHeight="1">
      <c r="B91" s="68"/>
      <c r="C91" s="69"/>
      <c r="D91" s="69"/>
      <c r="E91" s="69"/>
      <c r="F91" s="69"/>
      <c r="G91" s="69"/>
      <c r="H91" s="69"/>
      <c r="I91" s="167"/>
      <c r="J91" s="69"/>
      <c r="K91" s="69"/>
      <c r="L91" s="70"/>
    </row>
    <row r="92" s="1" customFormat="1" ht="36.96" customHeight="1">
      <c r="B92" s="44"/>
      <c r="C92" s="71" t="s">
        <v>119</v>
      </c>
      <c r="D92" s="72"/>
      <c r="E92" s="72"/>
      <c r="F92" s="72"/>
      <c r="G92" s="72"/>
      <c r="H92" s="72"/>
      <c r="I92" s="189"/>
      <c r="J92" s="72"/>
      <c r="K92" s="72"/>
      <c r="L92" s="70"/>
    </row>
    <row r="93" s="1" customFormat="1" ht="6.96" customHeight="1">
      <c r="B93" s="44"/>
      <c r="C93" s="72"/>
      <c r="D93" s="72"/>
      <c r="E93" s="72"/>
      <c r="F93" s="72"/>
      <c r="G93" s="72"/>
      <c r="H93" s="72"/>
      <c r="I93" s="189"/>
      <c r="J93" s="72"/>
      <c r="K93" s="72"/>
      <c r="L93" s="70"/>
    </row>
    <row r="94" s="1" customFormat="1" ht="14.4" customHeight="1">
      <c r="B94" s="44"/>
      <c r="C94" s="74" t="s">
        <v>18</v>
      </c>
      <c r="D94" s="72"/>
      <c r="E94" s="72"/>
      <c r="F94" s="72"/>
      <c r="G94" s="72"/>
      <c r="H94" s="72"/>
      <c r="I94" s="189"/>
      <c r="J94" s="72"/>
      <c r="K94" s="72"/>
      <c r="L94" s="70"/>
    </row>
    <row r="95" s="1" customFormat="1" ht="16.5" customHeight="1">
      <c r="B95" s="44"/>
      <c r="C95" s="72"/>
      <c r="D95" s="72"/>
      <c r="E95" s="190" t="str">
        <f>E7</f>
        <v>Rekonstrukce sociálního zařízení - 1.etapa</v>
      </c>
      <c r="F95" s="74"/>
      <c r="G95" s="74"/>
      <c r="H95" s="74"/>
      <c r="I95" s="189"/>
      <c r="J95" s="72"/>
      <c r="K95" s="72"/>
      <c r="L95" s="70"/>
    </row>
    <row r="96" s="1" customFormat="1" ht="14.4" customHeight="1">
      <c r="B96" s="44"/>
      <c r="C96" s="74" t="s">
        <v>103</v>
      </c>
      <c r="D96" s="72"/>
      <c r="E96" s="72"/>
      <c r="F96" s="72"/>
      <c r="G96" s="72"/>
      <c r="H96" s="72"/>
      <c r="I96" s="189"/>
      <c r="J96" s="72"/>
      <c r="K96" s="72"/>
      <c r="L96" s="70"/>
    </row>
    <row r="97" s="1" customFormat="1" ht="17.25" customHeight="1">
      <c r="B97" s="44"/>
      <c r="C97" s="72"/>
      <c r="D97" s="72"/>
      <c r="E97" s="80" t="str">
        <f>E9</f>
        <v>01 - Sociální zařízení 1.etapa</v>
      </c>
      <c r="F97" s="72"/>
      <c r="G97" s="72"/>
      <c r="H97" s="72"/>
      <c r="I97" s="189"/>
      <c r="J97" s="72"/>
      <c r="K97" s="72"/>
      <c r="L97" s="70"/>
    </row>
    <row r="98" s="1" customFormat="1" ht="6.96" customHeight="1">
      <c r="B98" s="44"/>
      <c r="C98" s="72"/>
      <c r="D98" s="72"/>
      <c r="E98" s="72"/>
      <c r="F98" s="72"/>
      <c r="G98" s="72"/>
      <c r="H98" s="72"/>
      <c r="I98" s="189"/>
      <c r="J98" s="72"/>
      <c r="K98" s="72"/>
      <c r="L98" s="70"/>
    </row>
    <row r="99" s="1" customFormat="1" ht="18" customHeight="1">
      <c r="B99" s="44"/>
      <c r="C99" s="74" t="s">
        <v>23</v>
      </c>
      <c r="D99" s="72"/>
      <c r="E99" s="72"/>
      <c r="F99" s="191" t="str">
        <f>F12</f>
        <v>areál SOU Elektronického</v>
      </c>
      <c r="G99" s="72"/>
      <c r="H99" s="72"/>
      <c r="I99" s="192" t="s">
        <v>25</v>
      </c>
      <c r="J99" s="83" t="str">
        <f>IF(J12="","",J12)</f>
        <v>15. 5. 2018</v>
      </c>
      <c r="K99" s="72"/>
      <c r="L99" s="70"/>
    </row>
    <row r="100" s="1" customFormat="1" ht="6.96" customHeight="1">
      <c r="B100" s="44"/>
      <c r="C100" s="72"/>
      <c r="D100" s="72"/>
      <c r="E100" s="72"/>
      <c r="F100" s="72"/>
      <c r="G100" s="72"/>
      <c r="H100" s="72"/>
      <c r="I100" s="189"/>
      <c r="J100" s="72"/>
      <c r="K100" s="72"/>
      <c r="L100" s="70"/>
    </row>
    <row r="101" s="1" customFormat="1">
      <c r="B101" s="44"/>
      <c r="C101" s="74" t="s">
        <v>27</v>
      </c>
      <c r="D101" s="72"/>
      <c r="E101" s="72"/>
      <c r="F101" s="191" t="str">
        <f>E15</f>
        <v>SOUE,Vejprnická 56, Plzeň</v>
      </c>
      <c r="G101" s="72"/>
      <c r="H101" s="72"/>
      <c r="I101" s="192" t="s">
        <v>35</v>
      </c>
      <c r="J101" s="191" t="str">
        <f>E21</f>
        <v>Luboš Beneda,Čižická 279, 332 09 Štěnovice</v>
      </c>
      <c r="K101" s="72"/>
      <c r="L101" s="70"/>
    </row>
    <row r="102" s="1" customFormat="1" ht="14.4" customHeight="1">
      <c r="B102" s="44"/>
      <c r="C102" s="74" t="s">
        <v>33</v>
      </c>
      <c r="D102" s="72"/>
      <c r="E102" s="72"/>
      <c r="F102" s="191" t="str">
        <f>IF(E18="","",E18)</f>
        <v/>
      </c>
      <c r="G102" s="72"/>
      <c r="H102" s="72"/>
      <c r="I102" s="189"/>
      <c r="J102" s="72"/>
      <c r="K102" s="72"/>
      <c r="L102" s="70"/>
    </row>
    <row r="103" s="1" customFormat="1" ht="10.32" customHeight="1">
      <c r="B103" s="44"/>
      <c r="C103" s="72"/>
      <c r="D103" s="72"/>
      <c r="E103" s="72"/>
      <c r="F103" s="72"/>
      <c r="G103" s="72"/>
      <c r="H103" s="72"/>
      <c r="I103" s="189"/>
      <c r="J103" s="72"/>
      <c r="K103" s="72"/>
      <c r="L103" s="70"/>
    </row>
    <row r="104" s="9" customFormat="1" ht="29.28" customHeight="1">
      <c r="B104" s="193"/>
      <c r="C104" s="194" t="s">
        <v>120</v>
      </c>
      <c r="D104" s="195" t="s">
        <v>61</v>
      </c>
      <c r="E104" s="195" t="s">
        <v>57</v>
      </c>
      <c r="F104" s="195" t="s">
        <v>121</v>
      </c>
      <c r="G104" s="195" t="s">
        <v>122</v>
      </c>
      <c r="H104" s="195" t="s">
        <v>123</v>
      </c>
      <c r="I104" s="196" t="s">
        <v>124</v>
      </c>
      <c r="J104" s="195" t="s">
        <v>107</v>
      </c>
      <c r="K104" s="197" t="s">
        <v>125</v>
      </c>
      <c r="L104" s="198"/>
      <c r="M104" s="100" t="s">
        <v>126</v>
      </c>
      <c r="N104" s="101" t="s">
        <v>46</v>
      </c>
      <c r="O104" s="101" t="s">
        <v>127</v>
      </c>
      <c r="P104" s="101" t="s">
        <v>128</v>
      </c>
      <c r="Q104" s="101" t="s">
        <v>129</v>
      </c>
      <c r="R104" s="101" t="s">
        <v>130</v>
      </c>
      <c r="S104" s="101" t="s">
        <v>131</v>
      </c>
      <c r="T104" s="102" t="s">
        <v>132</v>
      </c>
    </row>
    <row r="105" s="1" customFormat="1" ht="29.28" customHeight="1">
      <c r="B105" s="44"/>
      <c r="C105" s="106" t="s">
        <v>108</v>
      </c>
      <c r="D105" s="72"/>
      <c r="E105" s="72"/>
      <c r="F105" s="72"/>
      <c r="G105" s="72"/>
      <c r="H105" s="72"/>
      <c r="I105" s="189"/>
      <c r="J105" s="199">
        <f>BK105</f>
        <v>0</v>
      </c>
      <c r="K105" s="72"/>
      <c r="L105" s="70"/>
      <c r="M105" s="103"/>
      <c r="N105" s="104"/>
      <c r="O105" s="104"/>
      <c r="P105" s="200">
        <f>P106+P323</f>
        <v>0</v>
      </c>
      <c r="Q105" s="104"/>
      <c r="R105" s="200">
        <f>R106+R323</f>
        <v>43.061199843636203</v>
      </c>
      <c r="S105" s="104"/>
      <c r="T105" s="201">
        <f>T106+T323</f>
        <v>55.29483931</v>
      </c>
      <c r="AT105" s="22" t="s">
        <v>75</v>
      </c>
      <c r="AU105" s="22" t="s">
        <v>109</v>
      </c>
      <c r="BK105" s="202">
        <f>BK106+BK323</f>
        <v>0</v>
      </c>
    </row>
    <row r="106" s="10" customFormat="1" ht="37.44" customHeight="1">
      <c r="B106" s="203"/>
      <c r="C106" s="204"/>
      <c r="D106" s="205" t="s">
        <v>75</v>
      </c>
      <c r="E106" s="206" t="s">
        <v>133</v>
      </c>
      <c r="F106" s="206" t="s">
        <v>134</v>
      </c>
      <c r="G106" s="204"/>
      <c r="H106" s="204"/>
      <c r="I106" s="207"/>
      <c r="J106" s="208">
        <f>BK106</f>
        <v>0</v>
      </c>
      <c r="K106" s="204"/>
      <c r="L106" s="209"/>
      <c r="M106" s="210"/>
      <c r="N106" s="211"/>
      <c r="O106" s="211"/>
      <c r="P106" s="212">
        <f>P107+P129+P161+P197+P211+P219+P232+P235+P240+P315+P321</f>
        <v>0</v>
      </c>
      <c r="Q106" s="211"/>
      <c r="R106" s="212">
        <f>R107+R129+R161+R197+R211+R219+R232+R235+R240+R315+R321</f>
        <v>37.246712684836204</v>
      </c>
      <c r="S106" s="211"/>
      <c r="T106" s="213">
        <f>T107+T129+T161+T197+T211+T219+T232+T235+T240+T315+T321</f>
        <v>55.28505509</v>
      </c>
      <c r="AR106" s="214" t="s">
        <v>84</v>
      </c>
      <c r="AT106" s="215" t="s">
        <v>75</v>
      </c>
      <c r="AU106" s="215" t="s">
        <v>76</v>
      </c>
      <c r="AY106" s="214" t="s">
        <v>135</v>
      </c>
      <c r="BK106" s="216">
        <f>BK107+BK129+BK161+BK197+BK211+BK219+BK232+BK235+BK240+BK315+BK321</f>
        <v>0</v>
      </c>
    </row>
    <row r="107" s="10" customFormat="1" ht="19.92" customHeight="1">
      <c r="B107" s="203"/>
      <c r="C107" s="204"/>
      <c r="D107" s="205" t="s">
        <v>75</v>
      </c>
      <c r="E107" s="217" t="s">
        <v>84</v>
      </c>
      <c r="F107" s="217" t="s">
        <v>136</v>
      </c>
      <c r="G107" s="204"/>
      <c r="H107" s="204"/>
      <c r="I107" s="207"/>
      <c r="J107" s="218">
        <f>BK107</f>
        <v>0</v>
      </c>
      <c r="K107" s="204"/>
      <c r="L107" s="209"/>
      <c r="M107" s="210"/>
      <c r="N107" s="211"/>
      <c r="O107" s="211"/>
      <c r="P107" s="212">
        <f>SUM(P108:P128)</f>
        <v>0</v>
      </c>
      <c r="Q107" s="211"/>
      <c r="R107" s="212">
        <f>SUM(R108:R128)</f>
        <v>6.3179999999999996</v>
      </c>
      <c r="S107" s="211"/>
      <c r="T107" s="213">
        <f>SUM(T108:T128)</f>
        <v>0</v>
      </c>
      <c r="AR107" s="214" t="s">
        <v>84</v>
      </c>
      <c r="AT107" s="215" t="s">
        <v>75</v>
      </c>
      <c r="AU107" s="215" t="s">
        <v>84</v>
      </c>
      <c r="AY107" s="214" t="s">
        <v>135</v>
      </c>
      <c r="BK107" s="216">
        <f>SUM(BK108:BK128)</f>
        <v>0</v>
      </c>
    </row>
    <row r="108" s="1" customFormat="1" ht="25.5" customHeight="1">
      <c r="B108" s="44"/>
      <c r="C108" s="219" t="s">
        <v>84</v>
      </c>
      <c r="D108" s="219" t="s">
        <v>137</v>
      </c>
      <c r="E108" s="220" t="s">
        <v>337</v>
      </c>
      <c r="F108" s="221" t="s">
        <v>338</v>
      </c>
      <c r="G108" s="222" t="s">
        <v>152</v>
      </c>
      <c r="H108" s="223">
        <v>10.529999999999999</v>
      </c>
      <c r="I108" s="224"/>
      <c r="J108" s="225">
        <f>ROUND(I108*H108,2)</f>
        <v>0</v>
      </c>
      <c r="K108" s="221" t="s">
        <v>141</v>
      </c>
      <c r="L108" s="70"/>
      <c r="M108" s="226" t="s">
        <v>21</v>
      </c>
      <c r="N108" s="227" t="s">
        <v>47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142</v>
      </c>
      <c r="AT108" s="22" t="s">
        <v>137</v>
      </c>
      <c r="AU108" s="22" t="s">
        <v>86</v>
      </c>
      <c r="AY108" s="22" t="s">
        <v>135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84</v>
      </c>
      <c r="BK108" s="230">
        <f>ROUND(I108*H108,2)</f>
        <v>0</v>
      </c>
      <c r="BL108" s="22" t="s">
        <v>142</v>
      </c>
      <c r="BM108" s="22" t="s">
        <v>339</v>
      </c>
    </row>
    <row r="109" s="12" customFormat="1">
      <c r="B109" s="253"/>
      <c r="C109" s="254"/>
      <c r="D109" s="233" t="s">
        <v>144</v>
      </c>
      <c r="E109" s="255" t="s">
        <v>21</v>
      </c>
      <c r="F109" s="256" t="s">
        <v>340</v>
      </c>
      <c r="G109" s="254"/>
      <c r="H109" s="255" t="s">
        <v>21</v>
      </c>
      <c r="I109" s="257"/>
      <c r="J109" s="254"/>
      <c r="K109" s="254"/>
      <c r="L109" s="258"/>
      <c r="M109" s="259"/>
      <c r="N109" s="260"/>
      <c r="O109" s="260"/>
      <c r="P109" s="260"/>
      <c r="Q109" s="260"/>
      <c r="R109" s="260"/>
      <c r="S109" s="260"/>
      <c r="T109" s="261"/>
      <c r="AT109" s="262" t="s">
        <v>144</v>
      </c>
      <c r="AU109" s="262" t="s">
        <v>86</v>
      </c>
      <c r="AV109" s="12" t="s">
        <v>84</v>
      </c>
      <c r="AW109" s="12" t="s">
        <v>39</v>
      </c>
      <c r="AX109" s="12" t="s">
        <v>76</v>
      </c>
      <c r="AY109" s="262" t="s">
        <v>135</v>
      </c>
    </row>
    <row r="110" s="11" customFormat="1">
      <c r="B110" s="231"/>
      <c r="C110" s="232"/>
      <c r="D110" s="233" t="s">
        <v>144</v>
      </c>
      <c r="E110" s="234" t="s">
        <v>21</v>
      </c>
      <c r="F110" s="235" t="s">
        <v>341</v>
      </c>
      <c r="G110" s="232"/>
      <c r="H110" s="236">
        <v>10.529999999999999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144</v>
      </c>
      <c r="AU110" s="242" t="s">
        <v>86</v>
      </c>
      <c r="AV110" s="11" t="s">
        <v>86</v>
      </c>
      <c r="AW110" s="11" t="s">
        <v>39</v>
      </c>
      <c r="AX110" s="11" t="s">
        <v>76</v>
      </c>
      <c r="AY110" s="242" t="s">
        <v>135</v>
      </c>
    </row>
    <row r="111" s="1" customFormat="1" ht="38.25" customHeight="1">
      <c r="B111" s="44"/>
      <c r="C111" s="219" t="s">
        <v>86</v>
      </c>
      <c r="D111" s="219" t="s">
        <v>137</v>
      </c>
      <c r="E111" s="220" t="s">
        <v>342</v>
      </c>
      <c r="F111" s="221" t="s">
        <v>343</v>
      </c>
      <c r="G111" s="222" t="s">
        <v>152</v>
      </c>
      <c r="H111" s="223">
        <v>7.0199999999999996</v>
      </c>
      <c r="I111" s="224"/>
      <c r="J111" s="225">
        <f>ROUND(I111*H111,2)</f>
        <v>0</v>
      </c>
      <c r="K111" s="221" t="s">
        <v>141</v>
      </c>
      <c r="L111" s="70"/>
      <c r="M111" s="226" t="s">
        <v>21</v>
      </c>
      <c r="N111" s="227" t="s">
        <v>47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142</v>
      </c>
      <c r="AT111" s="22" t="s">
        <v>137</v>
      </c>
      <c r="AU111" s="22" t="s">
        <v>86</v>
      </c>
      <c r="AY111" s="22" t="s">
        <v>135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84</v>
      </c>
      <c r="BK111" s="230">
        <f>ROUND(I111*H111,2)</f>
        <v>0</v>
      </c>
      <c r="BL111" s="22" t="s">
        <v>142</v>
      </c>
      <c r="BM111" s="22" t="s">
        <v>344</v>
      </c>
    </row>
    <row r="112" s="12" customFormat="1">
      <c r="B112" s="253"/>
      <c r="C112" s="254"/>
      <c r="D112" s="233" t="s">
        <v>144</v>
      </c>
      <c r="E112" s="255" t="s">
        <v>21</v>
      </c>
      <c r="F112" s="256" t="s">
        <v>345</v>
      </c>
      <c r="G112" s="254"/>
      <c r="H112" s="255" t="s">
        <v>21</v>
      </c>
      <c r="I112" s="257"/>
      <c r="J112" s="254"/>
      <c r="K112" s="254"/>
      <c r="L112" s="258"/>
      <c r="M112" s="259"/>
      <c r="N112" s="260"/>
      <c r="O112" s="260"/>
      <c r="P112" s="260"/>
      <c r="Q112" s="260"/>
      <c r="R112" s="260"/>
      <c r="S112" s="260"/>
      <c r="T112" s="261"/>
      <c r="AT112" s="262" t="s">
        <v>144</v>
      </c>
      <c r="AU112" s="262" t="s">
        <v>86</v>
      </c>
      <c r="AV112" s="12" t="s">
        <v>84</v>
      </c>
      <c r="AW112" s="12" t="s">
        <v>39</v>
      </c>
      <c r="AX112" s="12" t="s">
        <v>76</v>
      </c>
      <c r="AY112" s="262" t="s">
        <v>135</v>
      </c>
    </row>
    <row r="113" s="11" customFormat="1">
      <c r="B113" s="231"/>
      <c r="C113" s="232"/>
      <c r="D113" s="233" t="s">
        <v>144</v>
      </c>
      <c r="E113" s="234" t="s">
        <v>21</v>
      </c>
      <c r="F113" s="235" t="s">
        <v>346</v>
      </c>
      <c r="G113" s="232"/>
      <c r="H113" s="236">
        <v>7.0199999999999996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144</v>
      </c>
      <c r="AU113" s="242" t="s">
        <v>86</v>
      </c>
      <c r="AV113" s="11" t="s">
        <v>86</v>
      </c>
      <c r="AW113" s="11" t="s">
        <v>39</v>
      </c>
      <c r="AX113" s="11" t="s">
        <v>76</v>
      </c>
      <c r="AY113" s="242" t="s">
        <v>135</v>
      </c>
    </row>
    <row r="114" s="1" customFormat="1" ht="38.25" customHeight="1">
      <c r="B114" s="44"/>
      <c r="C114" s="219" t="s">
        <v>149</v>
      </c>
      <c r="D114" s="219" t="s">
        <v>137</v>
      </c>
      <c r="E114" s="220" t="s">
        <v>347</v>
      </c>
      <c r="F114" s="221" t="s">
        <v>348</v>
      </c>
      <c r="G114" s="222" t="s">
        <v>152</v>
      </c>
      <c r="H114" s="223">
        <v>7.0199999999999996</v>
      </c>
      <c r="I114" s="224"/>
      <c r="J114" s="225">
        <f>ROUND(I114*H114,2)</f>
        <v>0</v>
      </c>
      <c r="K114" s="221" t="s">
        <v>141</v>
      </c>
      <c r="L114" s="70"/>
      <c r="M114" s="226" t="s">
        <v>21</v>
      </c>
      <c r="N114" s="227" t="s">
        <v>47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142</v>
      </c>
      <c r="AT114" s="22" t="s">
        <v>137</v>
      </c>
      <c r="AU114" s="22" t="s">
        <v>86</v>
      </c>
      <c r="AY114" s="22" t="s">
        <v>135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84</v>
      </c>
      <c r="BK114" s="230">
        <f>ROUND(I114*H114,2)</f>
        <v>0</v>
      </c>
      <c r="BL114" s="22" t="s">
        <v>142</v>
      </c>
      <c r="BM114" s="22" t="s">
        <v>349</v>
      </c>
    </row>
    <row r="115" s="11" customFormat="1">
      <c r="B115" s="231"/>
      <c r="C115" s="232"/>
      <c r="D115" s="233" t="s">
        <v>144</v>
      </c>
      <c r="E115" s="234" t="s">
        <v>21</v>
      </c>
      <c r="F115" s="235" t="s">
        <v>350</v>
      </c>
      <c r="G115" s="232"/>
      <c r="H115" s="236">
        <v>7.0199999999999996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144</v>
      </c>
      <c r="AU115" s="242" t="s">
        <v>86</v>
      </c>
      <c r="AV115" s="11" t="s">
        <v>86</v>
      </c>
      <c r="AW115" s="11" t="s">
        <v>39</v>
      </c>
      <c r="AX115" s="11" t="s">
        <v>76</v>
      </c>
      <c r="AY115" s="242" t="s">
        <v>135</v>
      </c>
    </row>
    <row r="116" s="1" customFormat="1" ht="25.5" customHeight="1">
      <c r="B116" s="44"/>
      <c r="C116" s="219" t="s">
        <v>142</v>
      </c>
      <c r="D116" s="219" t="s">
        <v>137</v>
      </c>
      <c r="E116" s="220" t="s">
        <v>169</v>
      </c>
      <c r="F116" s="221" t="s">
        <v>351</v>
      </c>
      <c r="G116" s="222" t="s">
        <v>152</v>
      </c>
      <c r="H116" s="223">
        <v>3.5099999999999998</v>
      </c>
      <c r="I116" s="224"/>
      <c r="J116" s="225">
        <f>ROUND(I116*H116,2)</f>
        <v>0</v>
      </c>
      <c r="K116" s="221" t="s">
        <v>141</v>
      </c>
      <c r="L116" s="70"/>
      <c r="M116" s="226" t="s">
        <v>21</v>
      </c>
      <c r="N116" s="227" t="s">
        <v>47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142</v>
      </c>
      <c r="AT116" s="22" t="s">
        <v>137</v>
      </c>
      <c r="AU116" s="22" t="s">
        <v>86</v>
      </c>
      <c r="AY116" s="22" t="s">
        <v>135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84</v>
      </c>
      <c r="BK116" s="230">
        <f>ROUND(I116*H116,2)</f>
        <v>0</v>
      </c>
      <c r="BL116" s="22" t="s">
        <v>142</v>
      </c>
      <c r="BM116" s="22" t="s">
        <v>352</v>
      </c>
    </row>
    <row r="117" s="1" customFormat="1" ht="16.5" customHeight="1">
      <c r="B117" s="44"/>
      <c r="C117" s="219" t="s">
        <v>159</v>
      </c>
      <c r="D117" s="219" t="s">
        <v>137</v>
      </c>
      <c r="E117" s="220" t="s">
        <v>353</v>
      </c>
      <c r="F117" s="221" t="s">
        <v>354</v>
      </c>
      <c r="G117" s="222" t="s">
        <v>152</v>
      </c>
      <c r="H117" s="223">
        <v>7.0199999999999996</v>
      </c>
      <c r="I117" s="224"/>
      <c r="J117" s="225">
        <f>ROUND(I117*H117,2)</f>
        <v>0</v>
      </c>
      <c r="K117" s="221" t="s">
        <v>141</v>
      </c>
      <c r="L117" s="70"/>
      <c r="M117" s="226" t="s">
        <v>21</v>
      </c>
      <c r="N117" s="227" t="s">
        <v>47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142</v>
      </c>
      <c r="AT117" s="22" t="s">
        <v>137</v>
      </c>
      <c r="AU117" s="22" t="s">
        <v>86</v>
      </c>
      <c r="AY117" s="22" t="s">
        <v>135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84</v>
      </c>
      <c r="BK117" s="230">
        <f>ROUND(I117*H117,2)</f>
        <v>0</v>
      </c>
      <c r="BL117" s="22" t="s">
        <v>142</v>
      </c>
      <c r="BM117" s="22" t="s">
        <v>355</v>
      </c>
    </row>
    <row r="118" s="11" customFormat="1">
      <c r="B118" s="231"/>
      <c r="C118" s="232"/>
      <c r="D118" s="233" t="s">
        <v>144</v>
      </c>
      <c r="E118" s="234" t="s">
        <v>21</v>
      </c>
      <c r="F118" s="235" t="s">
        <v>350</v>
      </c>
      <c r="G118" s="232"/>
      <c r="H118" s="236">
        <v>7.0199999999999996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144</v>
      </c>
      <c r="AU118" s="242" t="s">
        <v>86</v>
      </c>
      <c r="AV118" s="11" t="s">
        <v>86</v>
      </c>
      <c r="AW118" s="11" t="s">
        <v>39</v>
      </c>
      <c r="AX118" s="11" t="s">
        <v>76</v>
      </c>
      <c r="AY118" s="242" t="s">
        <v>135</v>
      </c>
    </row>
    <row r="119" s="1" customFormat="1" ht="25.5" customHeight="1">
      <c r="B119" s="44"/>
      <c r="C119" s="219" t="s">
        <v>164</v>
      </c>
      <c r="D119" s="219" t="s">
        <v>137</v>
      </c>
      <c r="E119" s="220" t="s">
        <v>356</v>
      </c>
      <c r="F119" s="221" t="s">
        <v>357</v>
      </c>
      <c r="G119" s="222" t="s">
        <v>187</v>
      </c>
      <c r="H119" s="223">
        <v>12.635999999999999</v>
      </c>
      <c r="I119" s="224"/>
      <c r="J119" s="225">
        <f>ROUND(I119*H119,2)</f>
        <v>0</v>
      </c>
      <c r="K119" s="221" t="s">
        <v>141</v>
      </c>
      <c r="L119" s="70"/>
      <c r="M119" s="226" t="s">
        <v>21</v>
      </c>
      <c r="N119" s="227" t="s">
        <v>47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142</v>
      </c>
      <c r="AT119" s="22" t="s">
        <v>137</v>
      </c>
      <c r="AU119" s="22" t="s">
        <v>86</v>
      </c>
      <c r="AY119" s="22" t="s">
        <v>135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84</v>
      </c>
      <c r="BK119" s="230">
        <f>ROUND(I119*H119,2)</f>
        <v>0</v>
      </c>
      <c r="BL119" s="22" t="s">
        <v>142</v>
      </c>
      <c r="BM119" s="22" t="s">
        <v>358</v>
      </c>
    </row>
    <row r="120" s="11" customFormat="1">
      <c r="B120" s="231"/>
      <c r="C120" s="232"/>
      <c r="D120" s="233" t="s">
        <v>144</v>
      </c>
      <c r="E120" s="232"/>
      <c r="F120" s="235" t="s">
        <v>359</v>
      </c>
      <c r="G120" s="232"/>
      <c r="H120" s="236">
        <v>12.635999999999999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144</v>
      </c>
      <c r="AU120" s="242" t="s">
        <v>86</v>
      </c>
      <c r="AV120" s="11" t="s">
        <v>86</v>
      </c>
      <c r="AW120" s="11" t="s">
        <v>6</v>
      </c>
      <c r="AX120" s="11" t="s">
        <v>84</v>
      </c>
      <c r="AY120" s="242" t="s">
        <v>135</v>
      </c>
    </row>
    <row r="121" s="1" customFormat="1" ht="25.5" customHeight="1">
      <c r="B121" s="44"/>
      <c r="C121" s="219" t="s">
        <v>168</v>
      </c>
      <c r="D121" s="219" t="s">
        <v>137</v>
      </c>
      <c r="E121" s="220" t="s">
        <v>360</v>
      </c>
      <c r="F121" s="221" t="s">
        <v>361</v>
      </c>
      <c r="G121" s="222" t="s">
        <v>152</v>
      </c>
      <c r="H121" s="223">
        <v>3.5099999999999998</v>
      </c>
      <c r="I121" s="224"/>
      <c r="J121" s="225">
        <f>ROUND(I121*H121,2)</f>
        <v>0</v>
      </c>
      <c r="K121" s="221" t="s">
        <v>141</v>
      </c>
      <c r="L121" s="70"/>
      <c r="M121" s="226" t="s">
        <v>21</v>
      </c>
      <c r="N121" s="227" t="s">
        <v>47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142</v>
      </c>
      <c r="AT121" s="22" t="s">
        <v>137</v>
      </c>
      <c r="AU121" s="22" t="s">
        <v>86</v>
      </c>
      <c r="AY121" s="22" t="s">
        <v>135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84</v>
      </c>
      <c r="BK121" s="230">
        <f>ROUND(I121*H121,2)</f>
        <v>0</v>
      </c>
      <c r="BL121" s="22" t="s">
        <v>142</v>
      </c>
      <c r="BM121" s="22" t="s">
        <v>362</v>
      </c>
    </row>
    <row r="122" s="11" customFormat="1">
      <c r="B122" s="231"/>
      <c r="C122" s="232"/>
      <c r="D122" s="233" t="s">
        <v>144</v>
      </c>
      <c r="E122" s="234" t="s">
        <v>21</v>
      </c>
      <c r="F122" s="235" t="s">
        <v>363</v>
      </c>
      <c r="G122" s="232"/>
      <c r="H122" s="236">
        <v>3.5099999999999998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144</v>
      </c>
      <c r="AU122" s="242" t="s">
        <v>86</v>
      </c>
      <c r="AV122" s="11" t="s">
        <v>86</v>
      </c>
      <c r="AW122" s="11" t="s">
        <v>39</v>
      </c>
      <c r="AX122" s="11" t="s">
        <v>76</v>
      </c>
      <c r="AY122" s="242" t="s">
        <v>135</v>
      </c>
    </row>
    <row r="123" s="1" customFormat="1" ht="38.25" customHeight="1">
      <c r="B123" s="44"/>
      <c r="C123" s="219" t="s">
        <v>173</v>
      </c>
      <c r="D123" s="219" t="s">
        <v>137</v>
      </c>
      <c r="E123" s="220" t="s">
        <v>364</v>
      </c>
      <c r="F123" s="221" t="s">
        <v>365</v>
      </c>
      <c r="G123" s="222" t="s">
        <v>152</v>
      </c>
      <c r="H123" s="223">
        <v>3.5099999999999998</v>
      </c>
      <c r="I123" s="224"/>
      <c r="J123" s="225">
        <f>ROUND(I123*H123,2)</f>
        <v>0</v>
      </c>
      <c r="K123" s="221" t="s">
        <v>141</v>
      </c>
      <c r="L123" s="70"/>
      <c r="M123" s="226" t="s">
        <v>21</v>
      </c>
      <c r="N123" s="227" t="s">
        <v>47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142</v>
      </c>
      <c r="AT123" s="22" t="s">
        <v>137</v>
      </c>
      <c r="AU123" s="22" t="s">
        <v>86</v>
      </c>
      <c r="AY123" s="22" t="s">
        <v>135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84</v>
      </c>
      <c r="BK123" s="230">
        <f>ROUND(I123*H123,2)</f>
        <v>0</v>
      </c>
      <c r="BL123" s="22" t="s">
        <v>142</v>
      </c>
      <c r="BM123" s="22" t="s">
        <v>366</v>
      </c>
    </row>
    <row r="124" s="11" customFormat="1">
      <c r="B124" s="231"/>
      <c r="C124" s="232"/>
      <c r="D124" s="233" t="s">
        <v>144</v>
      </c>
      <c r="E124" s="234" t="s">
        <v>21</v>
      </c>
      <c r="F124" s="235" t="s">
        <v>363</v>
      </c>
      <c r="G124" s="232"/>
      <c r="H124" s="236">
        <v>3.5099999999999998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144</v>
      </c>
      <c r="AU124" s="242" t="s">
        <v>86</v>
      </c>
      <c r="AV124" s="11" t="s">
        <v>86</v>
      </c>
      <c r="AW124" s="11" t="s">
        <v>39</v>
      </c>
      <c r="AX124" s="11" t="s">
        <v>76</v>
      </c>
      <c r="AY124" s="242" t="s">
        <v>135</v>
      </c>
    </row>
    <row r="125" s="1" customFormat="1" ht="16.5" customHeight="1">
      <c r="B125" s="44"/>
      <c r="C125" s="243" t="s">
        <v>178</v>
      </c>
      <c r="D125" s="243" t="s">
        <v>184</v>
      </c>
      <c r="E125" s="244" t="s">
        <v>367</v>
      </c>
      <c r="F125" s="245" t="s">
        <v>368</v>
      </c>
      <c r="G125" s="246" t="s">
        <v>187</v>
      </c>
      <c r="H125" s="247">
        <v>6.3179999999999996</v>
      </c>
      <c r="I125" s="248"/>
      <c r="J125" s="249">
        <f>ROUND(I125*H125,2)</f>
        <v>0</v>
      </c>
      <c r="K125" s="245" t="s">
        <v>141</v>
      </c>
      <c r="L125" s="250"/>
      <c r="M125" s="251" t="s">
        <v>21</v>
      </c>
      <c r="N125" s="252" t="s">
        <v>47</v>
      </c>
      <c r="O125" s="45"/>
      <c r="P125" s="228">
        <f>O125*H125</f>
        <v>0</v>
      </c>
      <c r="Q125" s="228">
        <v>1</v>
      </c>
      <c r="R125" s="228">
        <f>Q125*H125</f>
        <v>6.3179999999999996</v>
      </c>
      <c r="S125" s="228">
        <v>0</v>
      </c>
      <c r="T125" s="229">
        <f>S125*H125</f>
        <v>0</v>
      </c>
      <c r="AR125" s="22" t="s">
        <v>173</v>
      </c>
      <c r="AT125" s="22" t="s">
        <v>184</v>
      </c>
      <c r="AU125" s="22" t="s">
        <v>86</v>
      </c>
      <c r="AY125" s="22" t="s">
        <v>135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84</v>
      </c>
      <c r="BK125" s="230">
        <f>ROUND(I125*H125,2)</f>
        <v>0</v>
      </c>
      <c r="BL125" s="22" t="s">
        <v>142</v>
      </c>
      <c r="BM125" s="22" t="s">
        <v>369</v>
      </c>
    </row>
    <row r="126" s="11" customFormat="1">
      <c r="B126" s="231"/>
      <c r="C126" s="232"/>
      <c r="D126" s="233" t="s">
        <v>144</v>
      </c>
      <c r="E126" s="232"/>
      <c r="F126" s="235" t="s">
        <v>370</v>
      </c>
      <c r="G126" s="232"/>
      <c r="H126" s="236">
        <v>6.3179999999999996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144</v>
      </c>
      <c r="AU126" s="242" t="s">
        <v>86</v>
      </c>
      <c r="AV126" s="11" t="s">
        <v>86</v>
      </c>
      <c r="AW126" s="11" t="s">
        <v>6</v>
      </c>
      <c r="AX126" s="11" t="s">
        <v>84</v>
      </c>
      <c r="AY126" s="242" t="s">
        <v>135</v>
      </c>
    </row>
    <row r="127" s="1" customFormat="1" ht="25.5" customHeight="1">
      <c r="B127" s="44"/>
      <c r="C127" s="219" t="s">
        <v>183</v>
      </c>
      <c r="D127" s="219" t="s">
        <v>137</v>
      </c>
      <c r="E127" s="220" t="s">
        <v>205</v>
      </c>
      <c r="F127" s="221" t="s">
        <v>206</v>
      </c>
      <c r="G127" s="222" t="s">
        <v>152</v>
      </c>
      <c r="H127" s="223">
        <v>3.5099999999999998</v>
      </c>
      <c r="I127" s="224"/>
      <c r="J127" s="225">
        <f>ROUND(I127*H127,2)</f>
        <v>0</v>
      </c>
      <c r="K127" s="221" t="s">
        <v>141</v>
      </c>
      <c r="L127" s="70"/>
      <c r="M127" s="226" t="s">
        <v>21</v>
      </c>
      <c r="N127" s="227" t="s">
        <v>47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142</v>
      </c>
      <c r="AT127" s="22" t="s">
        <v>137</v>
      </c>
      <c r="AU127" s="22" t="s">
        <v>86</v>
      </c>
      <c r="AY127" s="22" t="s">
        <v>135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84</v>
      </c>
      <c r="BK127" s="230">
        <f>ROUND(I127*H127,2)</f>
        <v>0</v>
      </c>
      <c r="BL127" s="22" t="s">
        <v>142</v>
      </c>
      <c r="BM127" s="22" t="s">
        <v>371</v>
      </c>
    </row>
    <row r="128" s="11" customFormat="1">
      <c r="B128" s="231"/>
      <c r="C128" s="232"/>
      <c r="D128" s="233" t="s">
        <v>144</v>
      </c>
      <c r="E128" s="234" t="s">
        <v>21</v>
      </c>
      <c r="F128" s="235" t="s">
        <v>363</v>
      </c>
      <c r="G128" s="232"/>
      <c r="H128" s="236">
        <v>3.5099999999999998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144</v>
      </c>
      <c r="AU128" s="242" t="s">
        <v>86</v>
      </c>
      <c r="AV128" s="11" t="s">
        <v>86</v>
      </c>
      <c r="AW128" s="11" t="s">
        <v>39</v>
      </c>
      <c r="AX128" s="11" t="s">
        <v>76</v>
      </c>
      <c r="AY128" s="242" t="s">
        <v>135</v>
      </c>
    </row>
    <row r="129" s="10" customFormat="1" ht="29.88" customHeight="1">
      <c r="B129" s="203"/>
      <c r="C129" s="204"/>
      <c r="D129" s="205" t="s">
        <v>75</v>
      </c>
      <c r="E129" s="217" t="s">
        <v>149</v>
      </c>
      <c r="F129" s="217" t="s">
        <v>215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SUM(P130:P160)</f>
        <v>0</v>
      </c>
      <c r="Q129" s="211"/>
      <c r="R129" s="212">
        <f>SUM(R130:R160)</f>
        <v>7.8650902120000001</v>
      </c>
      <c r="S129" s="211"/>
      <c r="T129" s="213">
        <f>SUM(T130:T160)</f>
        <v>0</v>
      </c>
      <c r="AR129" s="214" t="s">
        <v>84</v>
      </c>
      <c r="AT129" s="215" t="s">
        <v>75</v>
      </c>
      <c r="AU129" s="215" t="s">
        <v>84</v>
      </c>
      <c r="AY129" s="214" t="s">
        <v>135</v>
      </c>
      <c r="BK129" s="216">
        <f>SUM(BK130:BK160)</f>
        <v>0</v>
      </c>
    </row>
    <row r="130" s="1" customFormat="1" ht="25.5" customHeight="1">
      <c r="B130" s="44"/>
      <c r="C130" s="219" t="s">
        <v>190</v>
      </c>
      <c r="D130" s="219" t="s">
        <v>137</v>
      </c>
      <c r="E130" s="220" t="s">
        <v>372</v>
      </c>
      <c r="F130" s="221" t="s">
        <v>373</v>
      </c>
      <c r="G130" s="222" t="s">
        <v>152</v>
      </c>
      <c r="H130" s="223">
        <v>1.1699999999999999</v>
      </c>
      <c r="I130" s="224"/>
      <c r="J130" s="225">
        <f>ROUND(I130*H130,2)</f>
        <v>0</v>
      </c>
      <c r="K130" s="221" t="s">
        <v>141</v>
      </c>
      <c r="L130" s="70"/>
      <c r="M130" s="226" t="s">
        <v>21</v>
      </c>
      <c r="N130" s="227" t="s">
        <v>47</v>
      </c>
      <c r="O130" s="45"/>
      <c r="P130" s="228">
        <f>O130*H130</f>
        <v>0</v>
      </c>
      <c r="Q130" s="228">
        <v>1.3271500000000001</v>
      </c>
      <c r="R130" s="228">
        <f>Q130*H130</f>
        <v>1.5527655</v>
      </c>
      <c r="S130" s="228">
        <v>0</v>
      </c>
      <c r="T130" s="229">
        <f>S130*H130</f>
        <v>0</v>
      </c>
      <c r="AR130" s="22" t="s">
        <v>142</v>
      </c>
      <c r="AT130" s="22" t="s">
        <v>137</v>
      </c>
      <c r="AU130" s="22" t="s">
        <v>86</v>
      </c>
      <c r="AY130" s="22" t="s">
        <v>135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84</v>
      </c>
      <c r="BK130" s="230">
        <f>ROUND(I130*H130,2)</f>
        <v>0</v>
      </c>
      <c r="BL130" s="22" t="s">
        <v>142</v>
      </c>
      <c r="BM130" s="22" t="s">
        <v>374</v>
      </c>
    </row>
    <row r="131" s="11" customFormat="1">
      <c r="B131" s="231"/>
      <c r="C131" s="232"/>
      <c r="D131" s="233" t="s">
        <v>144</v>
      </c>
      <c r="E131" s="234" t="s">
        <v>21</v>
      </c>
      <c r="F131" s="235" t="s">
        <v>375</v>
      </c>
      <c r="G131" s="232"/>
      <c r="H131" s="236">
        <v>1.1699999999999999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144</v>
      </c>
      <c r="AU131" s="242" t="s">
        <v>86</v>
      </c>
      <c r="AV131" s="11" t="s">
        <v>86</v>
      </c>
      <c r="AW131" s="11" t="s">
        <v>39</v>
      </c>
      <c r="AX131" s="11" t="s">
        <v>76</v>
      </c>
      <c r="AY131" s="242" t="s">
        <v>135</v>
      </c>
    </row>
    <row r="132" s="1" customFormat="1" ht="25.5" customHeight="1">
      <c r="B132" s="44"/>
      <c r="C132" s="219" t="s">
        <v>194</v>
      </c>
      <c r="D132" s="219" t="s">
        <v>137</v>
      </c>
      <c r="E132" s="220" t="s">
        <v>376</v>
      </c>
      <c r="F132" s="221" t="s">
        <v>377</v>
      </c>
      <c r="G132" s="222" t="s">
        <v>152</v>
      </c>
      <c r="H132" s="223">
        <v>1.4179999999999999</v>
      </c>
      <c r="I132" s="224"/>
      <c r="J132" s="225">
        <f>ROUND(I132*H132,2)</f>
        <v>0</v>
      </c>
      <c r="K132" s="221" t="s">
        <v>141</v>
      </c>
      <c r="L132" s="70"/>
      <c r="M132" s="226" t="s">
        <v>21</v>
      </c>
      <c r="N132" s="227" t="s">
        <v>47</v>
      </c>
      <c r="O132" s="45"/>
      <c r="P132" s="228">
        <f>O132*H132</f>
        <v>0</v>
      </c>
      <c r="Q132" s="228">
        <v>1.3271500000000001</v>
      </c>
      <c r="R132" s="228">
        <f>Q132*H132</f>
        <v>1.8818987</v>
      </c>
      <c r="S132" s="228">
        <v>0</v>
      </c>
      <c r="T132" s="229">
        <f>S132*H132</f>
        <v>0</v>
      </c>
      <c r="AR132" s="22" t="s">
        <v>142</v>
      </c>
      <c r="AT132" s="22" t="s">
        <v>137</v>
      </c>
      <c r="AU132" s="22" t="s">
        <v>86</v>
      </c>
      <c r="AY132" s="22" t="s">
        <v>135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84</v>
      </c>
      <c r="BK132" s="230">
        <f>ROUND(I132*H132,2)</f>
        <v>0</v>
      </c>
      <c r="BL132" s="22" t="s">
        <v>142</v>
      </c>
      <c r="BM132" s="22" t="s">
        <v>378</v>
      </c>
    </row>
    <row r="133" s="11" customFormat="1">
      <c r="B133" s="231"/>
      <c r="C133" s="232"/>
      <c r="D133" s="233" t="s">
        <v>144</v>
      </c>
      <c r="E133" s="234" t="s">
        <v>21</v>
      </c>
      <c r="F133" s="235" t="s">
        <v>379</v>
      </c>
      <c r="G133" s="232"/>
      <c r="H133" s="236">
        <v>1.4179999999999999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144</v>
      </c>
      <c r="AU133" s="242" t="s">
        <v>86</v>
      </c>
      <c r="AV133" s="11" t="s">
        <v>86</v>
      </c>
      <c r="AW133" s="11" t="s">
        <v>39</v>
      </c>
      <c r="AX133" s="11" t="s">
        <v>76</v>
      </c>
      <c r="AY133" s="242" t="s">
        <v>135</v>
      </c>
    </row>
    <row r="134" s="1" customFormat="1" ht="38.25" customHeight="1">
      <c r="B134" s="44"/>
      <c r="C134" s="219" t="s">
        <v>200</v>
      </c>
      <c r="D134" s="219" t="s">
        <v>137</v>
      </c>
      <c r="E134" s="220" t="s">
        <v>380</v>
      </c>
      <c r="F134" s="221" t="s">
        <v>381</v>
      </c>
      <c r="G134" s="222" t="s">
        <v>382</v>
      </c>
      <c r="H134" s="223">
        <v>8</v>
      </c>
      <c r="I134" s="224"/>
      <c r="J134" s="225">
        <f>ROUND(I134*H134,2)</f>
        <v>0</v>
      </c>
      <c r="K134" s="221" t="s">
        <v>141</v>
      </c>
      <c r="L134" s="70"/>
      <c r="M134" s="226" t="s">
        <v>21</v>
      </c>
      <c r="N134" s="227" t="s">
        <v>47</v>
      </c>
      <c r="O134" s="45"/>
      <c r="P134" s="228">
        <f>O134*H134</f>
        <v>0</v>
      </c>
      <c r="Q134" s="228">
        <v>0.02606</v>
      </c>
      <c r="R134" s="228">
        <f>Q134*H134</f>
        <v>0.20848</v>
      </c>
      <c r="S134" s="228">
        <v>0</v>
      </c>
      <c r="T134" s="229">
        <f>S134*H134</f>
        <v>0</v>
      </c>
      <c r="AR134" s="22" t="s">
        <v>142</v>
      </c>
      <c r="AT134" s="22" t="s">
        <v>137</v>
      </c>
      <c r="AU134" s="22" t="s">
        <v>86</v>
      </c>
      <c r="AY134" s="22" t="s">
        <v>135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84</v>
      </c>
      <c r="BK134" s="230">
        <f>ROUND(I134*H134,2)</f>
        <v>0</v>
      </c>
      <c r="BL134" s="22" t="s">
        <v>142</v>
      </c>
      <c r="BM134" s="22" t="s">
        <v>383</v>
      </c>
    </row>
    <row r="135" s="1" customFormat="1" ht="16.5" customHeight="1">
      <c r="B135" s="44"/>
      <c r="C135" s="219" t="s">
        <v>209</v>
      </c>
      <c r="D135" s="219" t="s">
        <v>137</v>
      </c>
      <c r="E135" s="220" t="s">
        <v>384</v>
      </c>
      <c r="F135" s="221" t="s">
        <v>385</v>
      </c>
      <c r="G135" s="222" t="s">
        <v>152</v>
      </c>
      <c r="H135" s="223">
        <v>0.17899999999999999</v>
      </c>
      <c r="I135" s="224"/>
      <c r="J135" s="225">
        <f>ROUND(I135*H135,2)</f>
        <v>0</v>
      </c>
      <c r="K135" s="221" t="s">
        <v>141</v>
      </c>
      <c r="L135" s="70"/>
      <c r="M135" s="226" t="s">
        <v>21</v>
      </c>
      <c r="N135" s="227" t="s">
        <v>47</v>
      </c>
      <c r="O135" s="45"/>
      <c r="P135" s="228">
        <f>O135*H135</f>
        <v>0</v>
      </c>
      <c r="Q135" s="228">
        <v>1.94302</v>
      </c>
      <c r="R135" s="228">
        <f>Q135*H135</f>
        <v>0.34780057999999997</v>
      </c>
      <c r="S135" s="228">
        <v>0</v>
      </c>
      <c r="T135" s="229">
        <f>S135*H135</f>
        <v>0</v>
      </c>
      <c r="AR135" s="22" t="s">
        <v>142</v>
      </c>
      <c r="AT135" s="22" t="s">
        <v>137</v>
      </c>
      <c r="AU135" s="22" t="s">
        <v>86</v>
      </c>
      <c r="AY135" s="22" t="s">
        <v>135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84</v>
      </c>
      <c r="BK135" s="230">
        <f>ROUND(I135*H135,2)</f>
        <v>0</v>
      </c>
      <c r="BL135" s="22" t="s">
        <v>142</v>
      </c>
      <c r="BM135" s="22" t="s">
        <v>386</v>
      </c>
    </row>
    <row r="136" s="11" customFormat="1">
      <c r="B136" s="231"/>
      <c r="C136" s="232"/>
      <c r="D136" s="233" t="s">
        <v>144</v>
      </c>
      <c r="E136" s="234" t="s">
        <v>21</v>
      </c>
      <c r="F136" s="235" t="s">
        <v>387</v>
      </c>
      <c r="G136" s="232"/>
      <c r="H136" s="236">
        <v>0.10100000000000001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144</v>
      </c>
      <c r="AU136" s="242" t="s">
        <v>86</v>
      </c>
      <c r="AV136" s="11" t="s">
        <v>86</v>
      </c>
      <c r="AW136" s="11" t="s">
        <v>39</v>
      </c>
      <c r="AX136" s="11" t="s">
        <v>76</v>
      </c>
      <c r="AY136" s="242" t="s">
        <v>135</v>
      </c>
    </row>
    <row r="137" s="11" customFormat="1">
      <c r="B137" s="231"/>
      <c r="C137" s="232"/>
      <c r="D137" s="233" t="s">
        <v>144</v>
      </c>
      <c r="E137" s="234" t="s">
        <v>21</v>
      </c>
      <c r="F137" s="235" t="s">
        <v>388</v>
      </c>
      <c r="G137" s="232"/>
      <c r="H137" s="236">
        <v>0.078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144</v>
      </c>
      <c r="AU137" s="242" t="s">
        <v>86</v>
      </c>
      <c r="AV137" s="11" t="s">
        <v>86</v>
      </c>
      <c r="AW137" s="11" t="s">
        <v>39</v>
      </c>
      <c r="AX137" s="11" t="s">
        <v>76</v>
      </c>
      <c r="AY137" s="242" t="s">
        <v>135</v>
      </c>
    </row>
    <row r="138" s="1" customFormat="1" ht="25.5" customHeight="1">
      <c r="B138" s="44"/>
      <c r="C138" s="219" t="s">
        <v>10</v>
      </c>
      <c r="D138" s="219" t="s">
        <v>137</v>
      </c>
      <c r="E138" s="220" t="s">
        <v>389</v>
      </c>
      <c r="F138" s="221" t="s">
        <v>390</v>
      </c>
      <c r="G138" s="222" t="s">
        <v>187</v>
      </c>
      <c r="H138" s="223">
        <v>0.126</v>
      </c>
      <c r="I138" s="224"/>
      <c r="J138" s="225">
        <f>ROUND(I138*H138,2)</f>
        <v>0</v>
      </c>
      <c r="K138" s="221" t="s">
        <v>141</v>
      </c>
      <c r="L138" s="70"/>
      <c r="M138" s="226" t="s">
        <v>21</v>
      </c>
      <c r="N138" s="227" t="s">
        <v>47</v>
      </c>
      <c r="O138" s="45"/>
      <c r="P138" s="228">
        <f>O138*H138</f>
        <v>0</v>
      </c>
      <c r="Q138" s="228">
        <v>0.019536000000000001</v>
      </c>
      <c r="R138" s="228">
        <f>Q138*H138</f>
        <v>0.0024615360000000003</v>
      </c>
      <c r="S138" s="228">
        <v>0</v>
      </c>
      <c r="T138" s="229">
        <f>S138*H138</f>
        <v>0</v>
      </c>
      <c r="AR138" s="22" t="s">
        <v>142</v>
      </c>
      <c r="AT138" s="22" t="s">
        <v>137</v>
      </c>
      <c r="AU138" s="22" t="s">
        <v>86</v>
      </c>
      <c r="AY138" s="22" t="s">
        <v>135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84</v>
      </c>
      <c r="BK138" s="230">
        <f>ROUND(I138*H138,2)</f>
        <v>0</v>
      </c>
      <c r="BL138" s="22" t="s">
        <v>142</v>
      </c>
      <c r="BM138" s="22" t="s">
        <v>391</v>
      </c>
    </row>
    <row r="139" s="12" customFormat="1">
      <c r="B139" s="253"/>
      <c r="C139" s="254"/>
      <c r="D139" s="233" t="s">
        <v>144</v>
      </c>
      <c r="E139" s="255" t="s">
        <v>21</v>
      </c>
      <c r="F139" s="256" t="s">
        <v>392</v>
      </c>
      <c r="G139" s="254"/>
      <c r="H139" s="255" t="s">
        <v>21</v>
      </c>
      <c r="I139" s="257"/>
      <c r="J139" s="254"/>
      <c r="K139" s="254"/>
      <c r="L139" s="258"/>
      <c r="M139" s="259"/>
      <c r="N139" s="260"/>
      <c r="O139" s="260"/>
      <c r="P139" s="260"/>
      <c r="Q139" s="260"/>
      <c r="R139" s="260"/>
      <c r="S139" s="260"/>
      <c r="T139" s="261"/>
      <c r="AT139" s="262" t="s">
        <v>144</v>
      </c>
      <c r="AU139" s="262" t="s">
        <v>86</v>
      </c>
      <c r="AV139" s="12" t="s">
        <v>84</v>
      </c>
      <c r="AW139" s="12" t="s">
        <v>39</v>
      </c>
      <c r="AX139" s="12" t="s">
        <v>76</v>
      </c>
      <c r="AY139" s="262" t="s">
        <v>135</v>
      </c>
    </row>
    <row r="140" s="11" customFormat="1">
      <c r="B140" s="231"/>
      <c r="C140" s="232"/>
      <c r="D140" s="233" t="s">
        <v>144</v>
      </c>
      <c r="E140" s="234" t="s">
        <v>21</v>
      </c>
      <c r="F140" s="235" t="s">
        <v>393</v>
      </c>
      <c r="G140" s="232"/>
      <c r="H140" s="236">
        <v>0.068000000000000005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144</v>
      </c>
      <c r="AU140" s="242" t="s">
        <v>86</v>
      </c>
      <c r="AV140" s="11" t="s">
        <v>86</v>
      </c>
      <c r="AW140" s="11" t="s">
        <v>39</v>
      </c>
      <c r="AX140" s="11" t="s">
        <v>76</v>
      </c>
      <c r="AY140" s="242" t="s">
        <v>135</v>
      </c>
    </row>
    <row r="141" s="12" customFormat="1">
      <c r="B141" s="253"/>
      <c r="C141" s="254"/>
      <c r="D141" s="233" t="s">
        <v>144</v>
      </c>
      <c r="E141" s="255" t="s">
        <v>21</v>
      </c>
      <c r="F141" s="256" t="s">
        <v>394</v>
      </c>
      <c r="G141" s="254"/>
      <c r="H141" s="255" t="s">
        <v>21</v>
      </c>
      <c r="I141" s="257"/>
      <c r="J141" s="254"/>
      <c r="K141" s="254"/>
      <c r="L141" s="258"/>
      <c r="M141" s="259"/>
      <c r="N141" s="260"/>
      <c r="O141" s="260"/>
      <c r="P141" s="260"/>
      <c r="Q141" s="260"/>
      <c r="R141" s="260"/>
      <c r="S141" s="260"/>
      <c r="T141" s="261"/>
      <c r="AT141" s="262" t="s">
        <v>144</v>
      </c>
      <c r="AU141" s="262" t="s">
        <v>86</v>
      </c>
      <c r="AV141" s="12" t="s">
        <v>84</v>
      </c>
      <c r="AW141" s="12" t="s">
        <v>39</v>
      </c>
      <c r="AX141" s="12" t="s">
        <v>76</v>
      </c>
      <c r="AY141" s="262" t="s">
        <v>135</v>
      </c>
    </row>
    <row r="142" s="11" customFormat="1">
      <c r="B142" s="231"/>
      <c r="C142" s="232"/>
      <c r="D142" s="233" t="s">
        <v>144</v>
      </c>
      <c r="E142" s="234" t="s">
        <v>21</v>
      </c>
      <c r="F142" s="235" t="s">
        <v>395</v>
      </c>
      <c r="G142" s="232"/>
      <c r="H142" s="236">
        <v>0.058000000000000003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144</v>
      </c>
      <c r="AU142" s="242" t="s">
        <v>86</v>
      </c>
      <c r="AV142" s="11" t="s">
        <v>86</v>
      </c>
      <c r="AW142" s="11" t="s">
        <v>39</v>
      </c>
      <c r="AX142" s="11" t="s">
        <v>76</v>
      </c>
      <c r="AY142" s="242" t="s">
        <v>135</v>
      </c>
    </row>
    <row r="143" s="1" customFormat="1" ht="16.5" customHeight="1">
      <c r="B143" s="44"/>
      <c r="C143" s="243" t="s">
        <v>216</v>
      </c>
      <c r="D143" s="243" t="s">
        <v>184</v>
      </c>
      <c r="E143" s="244" t="s">
        <v>396</v>
      </c>
      <c r="F143" s="245" t="s">
        <v>397</v>
      </c>
      <c r="G143" s="246" t="s">
        <v>187</v>
      </c>
      <c r="H143" s="247">
        <v>0.072999999999999995</v>
      </c>
      <c r="I143" s="248"/>
      <c r="J143" s="249">
        <f>ROUND(I143*H143,2)</f>
        <v>0</v>
      </c>
      <c r="K143" s="245" t="s">
        <v>141</v>
      </c>
      <c r="L143" s="250"/>
      <c r="M143" s="251" t="s">
        <v>21</v>
      </c>
      <c r="N143" s="252" t="s">
        <v>47</v>
      </c>
      <c r="O143" s="45"/>
      <c r="P143" s="228">
        <f>O143*H143</f>
        <v>0</v>
      </c>
      <c r="Q143" s="228">
        <v>1</v>
      </c>
      <c r="R143" s="228">
        <f>Q143*H143</f>
        <v>0.072999999999999995</v>
      </c>
      <c r="S143" s="228">
        <v>0</v>
      </c>
      <c r="T143" s="229">
        <f>S143*H143</f>
        <v>0</v>
      </c>
      <c r="AR143" s="22" t="s">
        <v>173</v>
      </c>
      <c r="AT143" s="22" t="s">
        <v>184</v>
      </c>
      <c r="AU143" s="22" t="s">
        <v>86</v>
      </c>
      <c r="AY143" s="22" t="s">
        <v>135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84</v>
      </c>
      <c r="BK143" s="230">
        <f>ROUND(I143*H143,2)</f>
        <v>0</v>
      </c>
      <c r="BL143" s="22" t="s">
        <v>142</v>
      </c>
      <c r="BM143" s="22" t="s">
        <v>398</v>
      </c>
    </row>
    <row r="144" s="11" customFormat="1">
      <c r="B144" s="231"/>
      <c r="C144" s="232"/>
      <c r="D144" s="233" t="s">
        <v>144</v>
      </c>
      <c r="E144" s="232"/>
      <c r="F144" s="235" t="s">
        <v>399</v>
      </c>
      <c r="G144" s="232"/>
      <c r="H144" s="236">
        <v>0.072999999999999995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144</v>
      </c>
      <c r="AU144" s="242" t="s">
        <v>86</v>
      </c>
      <c r="AV144" s="11" t="s">
        <v>86</v>
      </c>
      <c r="AW144" s="11" t="s">
        <v>6</v>
      </c>
      <c r="AX144" s="11" t="s">
        <v>84</v>
      </c>
      <c r="AY144" s="242" t="s">
        <v>135</v>
      </c>
    </row>
    <row r="145" s="1" customFormat="1" ht="16.5" customHeight="1">
      <c r="B145" s="44"/>
      <c r="C145" s="243" t="s">
        <v>222</v>
      </c>
      <c r="D145" s="243" t="s">
        <v>184</v>
      </c>
      <c r="E145" s="244" t="s">
        <v>400</v>
      </c>
      <c r="F145" s="245" t="s">
        <v>401</v>
      </c>
      <c r="G145" s="246" t="s">
        <v>187</v>
      </c>
      <c r="H145" s="247">
        <v>0.063</v>
      </c>
      <c r="I145" s="248"/>
      <c r="J145" s="249">
        <f>ROUND(I145*H145,2)</f>
        <v>0</v>
      </c>
      <c r="K145" s="245" t="s">
        <v>141</v>
      </c>
      <c r="L145" s="250"/>
      <c r="M145" s="251" t="s">
        <v>21</v>
      </c>
      <c r="N145" s="252" t="s">
        <v>47</v>
      </c>
      <c r="O145" s="45"/>
      <c r="P145" s="228">
        <f>O145*H145</f>
        <v>0</v>
      </c>
      <c r="Q145" s="228">
        <v>1</v>
      </c>
      <c r="R145" s="228">
        <f>Q145*H145</f>
        <v>0.063</v>
      </c>
      <c r="S145" s="228">
        <v>0</v>
      </c>
      <c r="T145" s="229">
        <f>S145*H145</f>
        <v>0</v>
      </c>
      <c r="AR145" s="22" t="s">
        <v>173</v>
      </c>
      <c r="AT145" s="22" t="s">
        <v>184</v>
      </c>
      <c r="AU145" s="22" t="s">
        <v>86</v>
      </c>
      <c r="AY145" s="22" t="s">
        <v>135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84</v>
      </c>
      <c r="BK145" s="230">
        <f>ROUND(I145*H145,2)</f>
        <v>0</v>
      </c>
      <c r="BL145" s="22" t="s">
        <v>142</v>
      </c>
      <c r="BM145" s="22" t="s">
        <v>402</v>
      </c>
    </row>
    <row r="146" s="11" customFormat="1">
      <c r="B146" s="231"/>
      <c r="C146" s="232"/>
      <c r="D146" s="233" t="s">
        <v>144</v>
      </c>
      <c r="E146" s="232"/>
      <c r="F146" s="235" t="s">
        <v>403</v>
      </c>
      <c r="G146" s="232"/>
      <c r="H146" s="236">
        <v>0.063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144</v>
      </c>
      <c r="AU146" s="242" t="s">
        <v>86</v>
      </c>
      <c r="AV146" s="11" t="s">
        <v>86</v>
      </c>
      <c r="AW146" s="11" t="s">
        <v>6</v>
      </c>
      <c r="AX146" s="11" t="s">
        <v>84</v>
      </c>
      <c r="AY146" s="242" t="s">
        <v>135</v>
      </c>
    </row>
    <row r="147" s="1" customFormat="1" ht="25.5" customHeight="1">
      <c r="B147" s="44"/>
      <c r="C147" s="219" t="s">
        <v>253</v>
      </c>
      <c r="D147" s="219" t="s">
        <v>137</v>
      </c>
      <c r="E147" s="220" t="s">
        <v>404</v>
      </c>
      <c r="F147" s="221" t="s">
        <v>405</v>
      </c>
      <c r="G147" s="222" t="s">
        <v>140</v>
      </c>
      <c r="H147" s="223">
        <v>50.892000000000003</v>
      </c>
      <c r="I147" s="224"/>
      <c r="J147" s="225">
        <f>ROUND(I147*H147,2)</f>
        <v>0</v>
      </c>
      <c r="K147" s="221" t="s">
        <v>141</v>
      </c>
      <c r="L147" s="70"/>
      <c r="M147" s="226" t="s">
        <v>21</v>
      </c>
      <c r="N147" s="227" t="s">
        <v>47</v>
      </c>
      <c r="O147" s="45"/>
      <c r="P147" s="228">
        <f>O147*H147</f>
        <v>0</v>
      </c>
      <c r="Q147" s="228">
        <v>0.069169999999999995</v>
      </c>
      <c r="R147" s="228">
        <f>Q147*H147</f>
        <v>3.52019964</v>
      </c>
      <c r="S147" s="228">
        <v>0</v>
      </c>
      <c r="T147" s="229">
        <f>S147*H147</f>
        <v>0</v>
      </c>
      <c r="AR147" s="22" t="s">
        <v>142</v>
      </c>
      <c r="AT147" s="22" t="s">
        <v>137</v>
      </c>
      <c r="AU147" s="22" t="s">
        <v>86</v>
      </c>
      <c r="AY147" s="22" t="s">
        <v>135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84</v>
      </c>
      <c r="BK147" s="230">
        <f>ROUND(I147*H147,2)</f>
        <v>0</v>
      </c>
      <c r="BL147" s="22" t="s">
        <v>142</v>
      </c>
      <c r="BM147" s="22" t="s">
        <v>406</v>
      </c>
    </row>
    <row r="148" s="11" customFormat="1">
      <c r="B148" s="231"/>
      <c r="C148" s="232"/>
      <c r="D148" s="233" t="s">
        <v>144</v>
      </c>
      <c r="E148" s="234" t="s">
        <v>21</v>
      </c>
      <c r="F148" s="235" t="s">
        <v>407</v>
      </c>
      <c r="G148" s="232"/>
      <c r="H148" s="236">
        <v>32.037999999999997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144</v>
      </c>
      <c r="AU148" s="242" t="s">
        <v>86</v>
      </c>
      <c r="AV148" s="11" t="s">
        <v>86</v>
      </c>
      <c r="AW148" s="11" t="s">
        <v>39</v>
      </c>
      <c r="AX148" s="11" t="s">
        <v>76</v>
      </c>
      <c r="AY148" s="242" t="s">
        <v>135</v>
      </c>
    </row>
    <row r="149" s="11" customFormat="1">
      <c r="B149" s="231"/>
      <c r="C149" s="232"/>
      <c r="D149" s="233" t="s">
        <v>144</v>
      </c>
      <c r="E149" s="234" t="s">
        <v>21</v>
      </c>
      <c r="F149" s="235" t="s">
        <v>408</v>
      </c>
      <c r="G149" s="232"/>
      <c r="H149" s="236">
        <v>2.7000000000000002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144</v>
      </c>
      <c r="AU149" s="242" t="s">
        <v>86</v>
      </c>
      <c r="AV149" s="11" t="s">
        <v>86</v>
      </c>
      <c r="AW149" s="11" t="s">
        <v>39</v>
      </c>
      <c r="AX149" s="11" t="s">
        <v>76</v>
      </c>
      <c r="AY149" s="242" t="s">
        <v>135</v>
      </c>
    </row>
    <row r="150" s="11" customFormat="1">
      <c r="B150" s="231"/>
      <c r="C150" s="232"/>
      <c r="D150" s="233" t="s">
        <v>144</v>
      </c>
      <c r="E150" s="234" t="s">
        <v>21</v>
      </c>
      <c r="F150" s="235" t="s">
        <v>409</v>
      </c>
      <c r="G150" s="232"/>
      <c r="H150" s="236">
        <v>27.353999999999999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144</v>
      </c>
      <c r="AU150" s="242" t="s">
        <v>86</v>
      </c>
      <c r="AV150" s="11" t="s">
        <v>86</v>
      </c>
      <c r="AW150" s="11" t="s">
        <v>39</v>
      </c>
      <c r="AX150" s="11" t="s">
        <v>76</v>
      </c>
      <c r="AY150" s="242" t="s">
        <v>135</v>
      </c>
    </row>
    <row r="151" s="11" customFormat="1">
      <c r="B151" s="231"/>
      <c r="C151" s="232"/>
      <c r="D151" s="233" t="s">
        <v>144</v>
      </c>
      <c r="E151" s="234" t="s">
        <v>21</v>
      </c>
      <c r="F151" s="235" t="s">
        <v>410</v>
      </c>
      <c r="G151" s="232"/>
      <c r="H151" s="236">
        <v>-11.199999999999999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144</v>
      </c>
      <c r="AU151" s="242" t="s">
        <v>86</v>
      </c>
      <c r="AV151" s="11" t="s">
        <v>86</v>
      </c>
      <c r="AW151" s="11" t="s">
        <v>39</v>
      </c>
      <c r="AX151" s="11" t="s">
        <v>76</v>
      </c>
      <c r="AY151" s="242" t="s">
        <v>135</v>
      </c>
    </row>
    <row r="152" s="1" customFormat="1" ht="16.5" customHeight="1">
      <c r="B152" s="44"/>
      <c r="C152" s="219" t="s">
        <v>230</v>
      </c>
      <c r="D152" s="219" t="s">
        <v>137</v>
      </c>
      <c r="E152" s="220" t="s">
        <v>411</v>
      </c>
      <c r="F152" s="221" t="s">
        <v>412</v>
      </c>
      <c r="G152" s="222" t="s">
        <v>212</v>
      </c>
      <c r="H152" s="223">
        <v>32.350000000000001</v>
      </c>
      <c r="I152" s="224"/>
      <c r="J152" s="225">
        <f>ROUND(I152*H152,2)</f>
        <v>0</v>
      </c>
      <c r="K152" s="221" t="s">
        <v>141</v>
      </c>
      <c r="L152" s="70"/>
      <c r="M152" s="226" t="s">
        <v>21</v>
      </c>
      <c r="N152" s="227" t="s">
        <v>47</v>
      </c>
      <c r="O152" s="45"/>
      <c r="P152" s="228">
        <f>O152*H152</f>
        <v>0</v>
      </c>
      <c r="Q152" s="228">
        <v>0.0001208</v>
      </c>
      <c r="R152" s="228">
        <f>Q152*H152</f>
        <v>0.0039078799999999999</v>
      </c>
      <c r="S152" s="228">
        <v>0</v>
      </c>
      <c r="T152" s="229">
        <f>S152*H152</f>
        <v>0</v>
      </c>
      <c r="AR152" s="22" t="s">
        <v>142</v>
      </c>
      <c r="AT152" s="22" t="s">
        <v>137</v>
      </c>
      <c r="AU152" s="22" t="s">
        <v>86</v>
      </c>
      <c r="AY152" s="22" t="s">
        <v>135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84</v>
      </c>
      <c r="BK152" s="230">
        <f>ROUND(I152*H152,2)</f>
        <v>0</v>
      </c>
      <c r="BL152" s="22" t="s">
        <v>142</v>
      </c>
      <c r="BM152" s="22" t="s">
        <v>413</v>
      </c>
    </row>
    <row r="153" s="11" customFormat="1">
      <c r="B153" s="231"/>
      <c r="C153" s="232"/>
      <c r="D153" s="233" t="s">
        <v>144</v>
      </c>
      <c r="E153" s="234" t="s">
        <v>21</v>
      </c>
      <c r="F153" s="235" t="s">
        <v>414</v>
      </c>
      <c r="G153" s="232"/>
      <c r="H153" s="236">
        <v>32.350000000000001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144</v>
      </c>
      <c r="AU153" s="242" t="s">
        <v>86</v>
      </c>
      <c r="AV153" s="11" t="s">
        <v>86</v>
      </c>
      <c r="AW153" s="11" t="s">
        <v>39</v>
      </c>
      <c r="AX153" s="11" t="s">
        <v>76</v>
      </c>
      <c r="AY153" s="242" t="s">
        <v>135</v>
      </c>
    </row>
    <row r="154" s="1" customFormat="1" ht="16.5" customHeight="1">
      <c r="B154" s="44"/>
      <c r="C154" s="219" t="s">
        <v>236</v>
      </c>
      <c r="D154" s="219" t="s">
        <v>137</v>
      </c>
      <c r="E154" s="220" t="s">
        <v>415</v>
      </c>
      <c r="F154" s="221" t="s">
        <v>416</v>
      </c>
      <c r="G154" s="222" t="s">
        <v>212</v>
      </c>
      <c r="H154" s="223">
        <v>11.65</v>
      </c>
      <c r="I154" s="224"/>
      <c r="J154" s="225">
        <f>ROUND(I154*H154,2)</f>
        <v>0</v>
      </c>
      <c r="K154" s="221" t="s">
        <v>141</v>
      </c>
      <c r="L154" s="70"/>
      <c r="M154" s="226" t="s">
        <v>21</v>
      </c>
      <c r="N154" s="227" t="s">
        <v>47</v>
      </c>
      <c r="O154" s="45"/>
      <c r="P154" s="228">
        <f>O154*H154</f>
        <v>0</v>
      </c>
      <c r="Q154" s="228">
        <v>0.00019599999999999999</v>
      </c>
      <c r="R154" s="228">
        <f>Q154*H154</f>
        <v>0.0022834000000000001</v>
      </c>
      <c r="S154" s="228">
        <v>0</v>
      </c>
      <c r="T154" s="229">
        <f>S154*H154</f>
        <v>0</v>
      </c>
      <c r="AR154" s="22" t="s">
        <v>142</v>
      </c>
      <c r="AT154" s="22" t="s">
        <v>137</v>
      </c>
      <c r="AU154" s="22" t="s">
        <v>86</v>
      </c>
      <c r="AY154" s="22" t="s">
        <v>135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84</v>
      </c>
      <c r="BK154" s="230">
        <f>ROUND(I154*H154,2)</f>
        <v>0</v>
      </c>
      <c r="BL154" s="22" t="s">
        <v>142</v>
      </c>
      <c r="BM154" s="22" t="s">
        <v>417</v>
      </c>
    </row>
    <row r="155" s="11" customFormat="1">
      <c r="B155" s="231"/>
      <c r="C155" s="232"/>
      <c r="D155" s="233" t="s">
        <v>144</v>
      </c>
      <c r="E155" s="234" t="s">
        <v>21</v>
      </c>
      <c r="F155" s="235" t="s">
        <v>418</v>
      </c>
      <c r="G155" s="232"/>
      <c r="H155" s="236">
        <v>11.65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144</v>
      </c>
      <c r="AU155" s="242" t="s">
        <v>86</v>
      </c>
      <c r="AV155" s="11" t="s">
        <v>86</v>
      </c>
      <c r="AW155" s="11" t="s">
        <v>39</v>
      </c>
      <c r="AX155" s="11" t="s">
        <v>76</v>
      </c>
      <c r="AY155" s="242" t="s">
        <v>135</v>
      </c>
    </row>
    <row r="156" s="1" customFormat="1" ht="25.5" customHeight="1">
      <c r="B156" s="44"/>
      <c r="C156" s="219" t="s">
        <v>9</v>
      </c>
      <c r="D156" s="219" t="s">
        <v>137</v>
      </c>
      <c r="E156" s="220" t="s">
        <v>419</v>
      </c>
      <c r="F156" s="221" t="s">
        <v>420</v>
      </c>
      <c r="G156" s="222" t="s">
        <v>140</v>
      </c>
      <c r="H156" s="223">
        <v>1.1639999999999999</v>
      </c>
      <c r="I156" s="224"/>
      <c r="J156" s="225">
        <f>ROUND(I156*H156,2)</f>
        <v>0</v>
      </c>
      <c r="K156" s="221" t="s">
        <v>141</v>
      </c>
      <c r="L156" s="70"/>
      <c r="M156" s="226" t="s">
        <v>21</v>
      </c>
      <c r="N156" s="227" t="s">
        <v>47</v>
      </c>
      <c r="O156" s="45"/>
      <c r="P156" s="228">
        <f>O156*H156</f>
        <v>0</v>
      </c>
      <c r="Q156" s="228">
        <v>0.17818400000000001</v>
      </c>
      <c r="R156" s="228">
        <f>Q156*H156</f>
        <v>0.207406176</v>
      </c>
      <c r="S156" s="228">
        <v>0</v>
      </c>
      <c r="T156" s="229">
        <f>S156*H156</f>
        <v>0</v>
      </c>
      <c r="AR156" s="22" t="s">
        <v>142</v>
      </c>
      <c r="AT156" s="22" t="s">
        <v>137</v>
      </c>
      <c r="AU156" s="22" t="s">
        <v>86</v>
      </c>
      <c r="AY156" s="22" t="s">
        <v>135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84</v>
      </c>
      <c r="BK156" s="230">
        <f>ROUND(I156*H156,2)</f>
        <v>0</v>
      </c>
      <c r="BL156" s="22" t="s">
        <v>142</v>
      </c>
      <c r="BM156" s="22" t="s">
        <v>421</v>
      </c>
    </row>
    <row r="157" s="11" customFormat="1">
      <c r="B157" s="231"/>
      <c r="C157" s="232"/>
      <c r="D157" s="233" t="s">
        <v>144</v>
      </c>
      <c r="E157" s="234" t="s">
        <v>21</v>
      </c>
      <c r="F157" s="235" t="s">
        <v>422</v>
      </c>
      <c r="G157" s="232"/>
      <c r="H157" s="236">
        <v>0.54000000000000004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144</v>
      </c>
      <c r="AU157" s="242" t="s">
        <v>86</v>
      </c>
      <c r="AV157" s="11" t="s">
        <v>86</v>
      </c>
      <c r="AW157" s="11" t="s">
        <v>39</v>
      </c>
      <c r="AX157" s="11" t="s">
        <v>76</v>
      </c>
      <c r="AY157" s="242" t="s">
        <v>135</v>
      </c>
    </row>
    <row r="158" s="11" customFormat="1">
      <c r="B158" s="231"/>
      <c r="C158" s="232"/>
      <c r="D158" s="233" t="s">
        <v>144</v>
      </c>
      <c r="E158" s="234" t="s">
        <v>21</v>
      </c>
      <c r="F158" s="235" t="s">
        <v>423</v>
      </c>
      <c r="G158" s="232"/>
      <c r="H158" s="236">
        <v>0.624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144</v>
      </c>
      <c r="AU158" s="242" t="s">
        <v>86</v>
      </c>
      <c r="AV158" s="11" t="s">
        <v>86</v>
      </c>
      <c r="AW158" s="11" t="s">
        <v>39</v>
      </c>
      <c r="AX158" s="11" t="s">
        <v>76</v>
      </c>
      <c r="AY158" s="242" t="s">
        <v>135</v>
      </c>
    </row>
    <row r="159" s="1" customFormat="1" ht="25.5" customHeight="1">
      <c r="B159" s="44"/>
      <c r="C159" s="219" t="s">
        <v>247</v>
      </c>
      <c r="D159" s="219" t="s">
        <v>137</v>
      </c>
      <c r="E159" s="220" t="s">
        <v>424</v>
      </c>
      <c r="F159" s="221" t="s">
        <v>425</v>
      </c>
      <c r="G159" s="222" t="s">
        <v>140</v>
      </c>
      <c r="H159" s="223">
        <v>5.2999999999999998</v>
      </c>
      <c r="I159" s="224"/>
      <c r="J159" s="225">
        <f>ROUND(I159*H159,2)</f>
        <v>0</v>
      </c>
      <c r="K159" s="221" t="s">
        <v>141</v>
      </c>
      <c r="L159" s="70"/>
      <c r="M159" s="226" t="s">
        <v>21</v>
      </c>
      <c r="N159" s="227" t="s">
        <v>47</v>
      </c>
      <c r="O159" s="45"/>
      <c r="P159" s="228">
        <f>O159*H159</f>
        <v>0</v>
      </c>
      <c r="Q159" s="228">
        <v>0.00035599999999999998</v>
      </c>
      <c r="R159" s="228">
        <f>Q159*H159</f>
        <v>0.0018867999999999999</v>
      </c>
      <c r="S159" s="228">
        <v>0</v>
      </c>
      <c r="T159" s="229">
        <f>S159*H159</f>
        <v>0</v>
      </c>
      <c r="AR159" s="22" t="s">
        <v>142</v>
      </c>
      <c r="AT159" s="22" t="s">
        <v>137</v>
      </c>
      <c r="AU159" s="22" t="s">
        <v>86</v>
      </c>
      <c r="AY159" s="22" t="s">
        <v>135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84</v>
      </c>
      <c r="BK159" s="230">
        <f>ROUND(I159*H159,2)</f>
        <v>0</v>
      </c>
      <c r="BL159" s="22" t="s">
        <v>142</v>
      </c>
      <c r="BM159" s="22" t="s">
        <v>426</v>
      </c>
    </row>
    <row r="160" s="11" customFormat="1">
      <c r="B160" s="231"/>
      <c r="C160" s="232"/>
      <c r="D160" s="233" t="s">
        <v>144</v>
      </c>
      <c r="E160" s="234" t="s">
        <v>21</v>
      </c>
      <c r="F160" s="235" t="s">
        <v>427</v>
      </c>
      <c r="G160" s="232"/>
      <c r="H160" s="236">
        <v>5.2999999999999998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144</v>
      </c>
      <c r="AU160" s="242" t="s">
        <v>86</v>
      </c>
      <c r="AV160" s="11" t="s">
        <v>86</v>
      </c>
      <c r="AW160" s="11" t="s">
        <v>39</v>
      </c>
      <c r="AX160" s="11" t="s">
        <v>76</v>
      </c>
      <c r="AY160" s="242" t="s">
        <v>135</v>
      </c>
    </row>
    <row r="161" s="10" customFormat="1" ht="29.88" customHeight="1">
      <c r="B161" s="203"/>
      <c r="C161" s="204"/>
      <c r="D161" s="205" t="s">
        <v>75</v>
      </c>
      <c r="E161" s="217" t="s">
        <v>428</v>
      </c>
      <c r="F161" s="217" t="s">
        <v>429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SUM(P162:P196)</f>
        <v>0</v>
      </c>
      <c r="Q161" s="211"/>
      <c r="R161" s="212">
        <f>SUM(R162:R196)</f>
        <v>4.5398901069999997</v>
      </c>
      <c r="S161" s="211"/>
      <c r="T161" s="213">
        <f>SUM(T162:T196)</f>
        <v>0</v>
      </c>
      <c r="AR161" s="214" t="s">
        <v>84</v>
      </c>
      <c r="AT161" s="215" t="s">
        <v>75</v>
      </c>
      <c r="AU161" s="215" t="s">
        <v>84</v>
      </c>
      <c r="AY161" s="214" t="s">
        <v>135</v>
      </c>
      <c r="BK161" s="216">
        <f>SUM(BK162:BK196)</f>
        <v>0</v>
      </c>
    </row>
    <row r="162" s="1" customFormat="1" ht="25.5" customHeight="1">
      <c r="B162" s="44"/>
      <c r="C162" s="219" t="s">
        <v>260</v>
      </c>
      <c r="D162" s="219" t="s">
        <v>137</v>
      </c>
      <c r="E162" s="220" t="s">
        <v>430</v>
      </c>
      <c r="F162" s="221" t="s">
        <v>431</v>
      </c>
      <c r="G162" s="222" t="s">
        <v>140</v>
      </c>
      <c r="H162" s="223">
        <v>9.7300000000000004</v>
      </c>
      <c r="I162" s="224"/>
      <c r="J162" s="225">
        <f>ROUND(I162*H162,2)</f>
        <v>0</v>
      </c>
      <c r="K162" s="221" t="s">
        <v>141</v>
      </c>
      <c r="L162" s="70"/>
      <c r="M162" s="226" t="s">
        <v>21</v>
      </c>
      <c r="N162" s="227" t="s">
        <v>47</v>
      </c>
      <c r="O162" s="45"/>
      <c r="P162" s="228">
        <f>O162*H162</f>
        <v>0</v>
      </c>
      <c r="Q162" s="228">
        <v>0.000263</v>
      </c>
      <c r="R162" s="228">
        <f>Q162*H162</f>
        <v>0.0025589900000000001</v>
      </c>
      <c r="S162" s="228">
        <v>0</v>
      </c>
      <c r="T162" s="229">
        <f>S162*H162</f>
        <v>0</v>
      </c>
      <c r="AR162" s="22" t="s">
        <v>142</v>
      </c>
      <c r="AT162" s="22" t="s">
        <v>137</v>
      </c>
      <c r="AU162" s="22" t="s">
        <v>86</v>
      </c>
      <c r="AY162" s="22" t="s">
        <v>135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84</v>
      </c>
      <c r="BK162" s="230">
        <f>ROUND(I162*H162,2)</f>
        <v>0</v>
      </c>
      <c r="BL162" s="22" t="s">
        <v>142</v>
      </c>
      <c r="BM162" s="22" t="s">
        <v>432</v>
      </c>
    </row>
    <row r="163" s="12" customFormat="1">
      <c r="B163" s="253"/>
      <c r="C163" s="254"/>
      <c r="D163" s="233" t="s">
        <v>144</v>
      </c>
      <c r="E163" s="255" t="s">
        <v>21</v>
      </c>
      <c r="F163" s="256" t="s">
        <v>433</v>
      </c>
      <c r="G163" s="254"/>
      <c r="H163" s="255" t="s">
        <v>21</v>
      </c>
      <c r="I163" s="257"/>
      <c r="J163" s="254"/>
      <c r="K163" s="254"/>
      <c r="L163" s="258"/>
      <c r="M163" s="259"/>
      <c r="N163" s="260"/>
      <c r="O163" s="260"/>
      <c r="P163" s="260"/>
      <c r="Q163" s="260"/>
      <c r="R163" s="260"/>
      <c r="S163" s="260"/>
      <c r="T163" s="261"/>
      <c r="AT163" s="262" t="s">
        <v>144</v>
      </c>
      <c r="AU163" s="262" t="s">
        <v>86</v>
      </c>
      <c r="AV163" s="12" t="s">
        <v>84</v>
      </c>
      <c r="AW163" s="12" t="s">
        <v>39</v>
      </c>
      <c r="AX163" s="12" t="s">
        <v>76</v>
      </c>
      <c r="AY163" s="262" t="s">
        <v>135</v>
      </c>
    </row>
    <row r="164" s="11" customFormat="1">
      <c r="B164" s="231"/>
      <c r="C164" s="232"/>
      <c r="D164" s="233" t="s">
        <v>144</v>
      </c>
      <c r="E164" s="234" t="s">
        <v>21</v>
      </c>
      <c r="F164" s="235" t="s">
        <v>434</v>
      </c>
      <c r="G164" s="232"/>
      <c r="H164" s="236">
        <v>9.7300000000000004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144</v>
      </c>
      <c r="AU164" s="242" t="s">
        <v>86</v>
      </c>
      <c r="AV164" s="11" t="s">
        <v>86</v>
      </c>
      <c r="AW164" s="11" t="s">
        <v>39</v>
      </c>
      <c r="AX164" s="11" t="s">
        <v>76</v>
      </c>
      <c r="AY164" s="242" t="s">
        <v>135</v>
      </c>
    </row>
    <row r="165" s="1" customFormat="1" ht="38.25" customHeight="1">
      <c r="B165" s="44"/>
      <c r="C165" s="219" t="s">
        <v>264</v>
      </c>
      <c r="D165" s="219" t="s">
        <v>137</v>
      </c>
      <c r="E165" s="220" t="s">
        <v>435</v>
      </c>
      <c r="F165" s="221" t="s">
        <v>436</v>
      </c>
      <c r="G165" s="222" t="s">
        <v>140</v>
      </c>
      <c r="H165" s="223">
        <v>9.7300000000000004</v>
      </c>
      <c r="I165" s="224"/>
      <c r="J165" s="225">
        <f>ROUND(I165*H165,2)</f>
        <v>0</v>
      </c>
      <c r="K165" s="221" t="s">
        <v>141</v>
      </c>
      <c r="L165" s="70"/>
      <c r="M165" s="226" t="s">
        <v>21</v>
      </c>
      <c r="N165" s="227" t="s">
        <v>47</v>
      </c>
      <c r="O165" s="45"/>
      <c r="P165" s="228">
        <f>O165*H165</f>
        <v>0</v>
      </c>
      <c r="Q165" s="228">
        <v>0.0057000000000000002</v>
      </c>
      <c r="R165" s="228">
        <f>Q165*H165</f>
        <v>0.055461000000000003</v>
      </c>
      <c r="S165" s="228">
        <v>0</v>
      </c>
      <c r="T165" s="229">
        <f>S165*H165</f>
        <v>0</v>
      </c>
      <c r="AR165" s="22" t="s">
        <v>142</v>
      </c>
      <c r="AT165" s="22" t="s">
        <v>137</v>
      </c>
      <c r="AU165" s="22" t="s">
        <v>86</v>
      </c>
      <c r="AY165" s="22" t="s">
        <v>135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84</v>
      </c>
      <c r="BK165" s="230">
        <f>ROUND(I165*H165,2)</f>
        <v>0</v>
      </c>
      <c r="BL165" s="22" t="s">
        <v>142</v>
      </c>
      <c r="BM165" s="22" t="s">
        <v>437</v>
      </c>
    </row>
    <row r="166" s="11" customFormat="1">
      <c r="B166" s="231"/>
      <c r="C166" s="232"/>
      <c r="D166" s="233" t="s">
        <v>144</v>
      </c>
      <c r="E166" s="234" t="s">
        <v>21</v>
      </c>
      <c r="F166" s="235" t="s">
        <v>434</v>
      </c>
      <c r="G166" s="232"/>
      <c r="H166" s="236">
        <v>9.7300000000000004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144</v>
      </c>
      <c r="AU166" s="242" t="s">
        <v>86</v>
      </c>
      <c r="AV166" s="11" t="s">
        <v>86</v>
      </c>
      <c r="AW166" s="11" t="s">
        <v>39</v>
      </c>
      <c r="AX166" s="11" t="s">
        <v>76</v>
      </c>
      <c r="AY166" s="242" t="s">
        <v>135</v>
      </c>
    </row>
    <row r="167" s="1" customFormat="1" ht="16.5" customHeight="1">
      <c r="B167" s="44"/>
      <c r="C167" s="219" t="s">
        <v>268</v>
      </c>
      <c r="D167" s="219" t="s">
        <v>137</v>
      </c>
      <c r="E167" s="220" t="s">
        <v>438</v>
      </c>
      <c r="F167" s="221" t="s">
        <v>439</v>
      </c>
      <c r="G167" s="222" t="s">
        <v>140</v>
      </c>
      <c r="H167" s="223">
        <v>222.43100000000001</v>
      </c>
      <c r="I167" s="224"/>
      <c r="J167" s="225">
        <f>ROUND(I167*H167,2)</f>
        <v>0</v>
      </c>
      <c r="K167" s="221" t="s">
        <v>141</v>
      </c>
      <c r="L167" s="70"/>
      <c r="M167" s="226" t="s">
        <v>21</v>
      </c>
      <c r="N167" s="227" t="s">
        <v>47</v>
      </c>
      <c r="O167" s="45"/>
      <c r="P167" s="228">
        <f>O167*H167</f>
        <v>0</v>
      </c>
      <c r="Q167" s="228">
        <v>0.000263</v>
      </c>
      <c r="R167" s="228">
        <f>Q167*H167</f>
        <v>0.058499353000000004</v>
      </c>
      <c r="S167" s="228">
        <v>0</v>
      </c>
      <c r="T167" s="229">
        <f>S167*H167</f>
        <v>0</v>
      </c>
      <c r="AR167" s="22" t="s">
        <v>142</v>
      </c>
      <c r="AT167" s="22" t="s">
        <v>137</v>
      </c>
      <c r="AU167" s="22" t="s">
        <v>86</v>
      </c>
      <c r="AY167" s="22" t="s">
        <v>135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2" t="s">
        <v>84</v>
      </c>
      <c r="BK167" s="230">
        <f>ROUND(I167*H167,2)</f>
        <v>0</v>
      </c>
      <c r="BL167" s="22" t="s">
        <v>142</v>
      </c>
      <c r="BM167" s="22" t="s">
        <v>440</v>
      </c>
    </row>
    <row r="168" s="11" customFormat="1">
      <c r="B168" s="231"/>
      <c r="C168" s="232"/>
      <c r="D168" s="233" t="s">
        <v>144</v>
      </c>
      <c r="E168" s="234" t="s">
        <v>21</v>
      </c>
      <c r="F168" s="235" t="s">
        <v>441</v>
      </c>
      <c r="G168" s="232"/>
      <c r="H168" s="236">
        <v>222.43100000000001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144</v>
      </c>
      <c r="AU168" s="242" t="s">
        <v>86</v>
      </c>
      <c r="AV168" s="11" t="s">
        <v>86</v>
      </c>
      <c r="AW168" s="11" t="s">
        <v>39</v>
      </c>
      <c r="AX168" s="11" t="s">
        <v>76</v>
      </c>
      <c r="AY168" s="242" t="s">
        <v>135</v>
      </c>
    </row>
    <row r="169" s="1" customFormat="1" ht="25.5" customHeight="1">
      <c r="B169" s="44"/>
      <c r="C169" s="219" t="s">
        <v>273</v>
      </c>
      <c r="D169" s="219" t="s">
        <v>137</v>
      </c>
      <c r="E169" s="220" t="s">
        <v>442</v>
      </c>
      <c r="F169" s="221" t="s">
        <v>443</v>
      </c>
      <c r="G169" s="222" t="s">
        <v>140</v>
      </c>
      <c r="H169" s="223">
        <v>90.445999999999998</v>
      </c>
      <c r="I169" s="224"/>
      <c r="J169" s="225">
        <f>ROUND(I169*H169,2)</f>
        <v>0</v>
      </c>
      <c r="K169" s="221" t="s">
        <v>141</v>
      </c>
      <c r="L169" s="70"/>
      <c r="M169" s="226" t="s">
        <v>21</v>
      </c>
      <c r="N169" s="227" t="s">
        <v>47</v>
      </c>
      <c r="O169" s="45"/>
      <c r="P169" s="228">
        <f>O169*H169</f>
        <v>0</v>
      </c>
      <c r="Q169" s="228">
        <v>0.0043839999999999999</v>
      </c>
      <c r="R169" s="228">
        <f>Q169*H169</f>
        <v>0.39651526399999998</v>
      </c>
      <c r="S169" s="228">
        <v>0</v>
      </c>
      <c r="T169" s="229">
        <f>S169*H169</f>
        <v>0</v>
      </c>
      <c r="AR169" s="22" t="s">
        <v>142</v>
      </c>
      <c r="AT169" s="22" t="s">
        <v>137</v>
      </c>
      <c r="AU169" s="22" t="s">
        <v>86</v>
      </c>
      <c r="AY169" s="22" t="s">
        <v>135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2" t="s">
        <v>84</v>
      </c>
      <c r="BK169" s="230">
        <f>ROUND(I169*H169,2)</f>
        <v>0</v>
      </c>
      <c r="BL169" s="22" t="s">
        <v>142</v>
      </c>
      <c r="BM169" s="22" t="s">
        <v>444</v>
      </c>
    </row>
    <row r="170" s="12" customFormat="1">
      <c r="B170" s="253"/>
      <c r="C170" s="254"/>
      <c r="D170" s="233" t="s">
        <v>144</v>
      </c>
      <c r="E170" s="255" t="s">
        <v>21</v>
      </c>
      <c r="F170" s="256" t="s">
        <v>445</v>
      </c>
      <c r="G170" s="254"/>
      <c r="H170" s="255" t="s">
        <v>21</v>
      </c>
      <c r="I170" s="257"/>
      <c r="J170" s="254"/>
      <c r="K170" s="254"/>
      <c r="L170" s="258"/>
      <c r="M170" s="259"/>
      <c r="N170" s="260"/>
      <c r="O170" s="260"/>
      <c r="P170" s="260"/>
      <c r="Q170" s="260"/>
      <c r="R170" s="260"/>
      <c r="S170" s="260"/>
      <c r="T170" s="261"/>
      <c r="AT170" s="262" t="s">
        <v>144</v>
      </c>
      <c r="AU170" s="262" t="s">
        <v>86</v>
      </c>
      <c r="AV170" s="12" t="s">
        <v>84</v>
      </c>
      <c r="AW170" s="12" t="s">
        <v>39</v>
      </c>
      <c r="AX170" s="12" t="s">
        <v>76</v>
      </c>
      <c r="AY170" s="262" t="s">
        <v>135</v>
      </c>
    </row>
    <row r="171" s="11" customFormat="1">
      <c r="B171" s="231"/>
      <c r="C171" s="232"/>
      <c r="D171" s="233" t="s">
        <v>144</v>
      </c>
      <c r="E171" s="234" t="s">
        <v>21</v>
      </c>
      <c r="F171" s="235" t="s">
        <v>446</v>
      </c>
      <c r="G171" s="232"/>
      <c r="H171" s="236">
        <v>21.832000000000001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144</v>
      </c>
      <c r="AU171" s="242" t="s">
        <v>86</v>
      </c>
      <c r="AV171" s="11" t="s">
        <v>86</v>
      </c>
      <c r="AW171" s="11" t="s">
        <v>39</v>
      </c>
      <c r="AX171" s="11" t="s">
        <v>76</v>
      </c>
      <c r="AY171" s="242" t="s">
        <v>135</v>
      </c>
    </row>
    <row r="172" s="12" customFormat="1">
      <c r="B172" s="253"/>
      <c r="C172" s="254"/>
      <c r="D172" s="233" t="s">
        <v>144</v>
      </c>
      <c r="E172" s="255" t="s">
        <v>21</v>
      </c>
      <c r="F172" s="256" t="s">
        <v>447</v>
      </c>
      <c r="G172" s="254"/>
      <c r="H172" s="255" t="s">
        <v>21</v>
      </c>
      <c r="I172" s="257"/>
      <c r="J172" s="254"/>
      <c r="K172" s="254"/>
      <c r="L172" s="258"/>
      <c r="M172" s="259"/>
      <c r="N172" s="260"/>
      <c r="O172" s="260"/>
      <c r="P172" s="260"/>
      <c r="Q172" s="260"/>
      <c r="R172" s="260"/>
      <c r="S172" s="260"/>
      <c r="T172" s="261"/>
      <c r="AT172" s="262" t="s">
        <v>144</v>
      </c>
      <c r="AU172" s="262" t="s">
        <v>86</v>
      </c>
      <c r="AV172" s="12" t="s">
        <v>84</v>
      </c>
      <c r="AW172" s="12" t="s">
        <v>39</v>
      </c>
      <c r="AX172" s="12" t="s">
        <v>76</v>
      </c>
      <c r="AY172" s="262" t="s">
        <v>135</v>
      </c>
    </row>
    <row r="173" s="11" customFormat="1">
      <c r="B173" s="231"/>
      <c r="C173" s="232"/>
      <c r="D173" s="233" t="s">
        <v>144</v>
      </c>
      <c r="E173" s="234" t="s">
        <v>21</v>
      </c>
      <c r="F173" s="235" t="s">
        <v>448</v>
      </c>
      <c r="G173" s="232"/>
      <c r="H173" s="236">
        <v>197.22399999999999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144</v>
      </c>
      <c r="AU173" s="242" t="s">
        <v>86</v>
      </c>
      <c r="AV173" s="11" t="s">
        <v>86</v>
      </c>
      <c r="AW173" s="11" t="s">
        <v>39</v>
      </c>
      <c r="AX173" s="11" t="s">
        <v>76</v>
      </c>
      <c r="AY173" s="242" t="s">
        <v>135</v>
      </c>
    </row>
    <row r="174" s="12" customFormat="1">
      <c r="B174" s="253"/>
      <c r="C174" s="254"/>
      <c r="D174" s="233" t="s">
        <v>144</v>
      </c>
      <c r="E174" s="255" t="s">
        <v>21</v>
      </c>
      <c r="F174" s="256" t="s">
        <v>449</v>
      </c>
      <c r="G174" s="254"/>
      <c r="H174" s="255" t="s">
        <v>21</v>
      </c>
      <c r="I174" s="257"/>
      <c r="J174" s="254"/>
      <c r="K174" s="254"/>
      <c r="L174" s="258"/>
      <c r="M174" s="259"/>
      <c r="N174" s="260"/>
      <c r="O174" s="260"/>
      <c r="P174" s="260"/>
      <c r="Q174" s="260"/>
      <c r="R174" s="260"/>
      <c r="S174" s="260"/>
      <c r="T174" s="261"/>
      <c r="AT174" s="262" t="s">
        <v>144</v>
      </c>
      <c r="AU174" s="262" t="s">
        <v>86</v>
      </c>
      <c r="AV174" s="12" t="s">
        <v>84</v>
      </c>
      <c r="AW174" s="12" t="s">
        <v>39</v>
      </c>
      <c r="AX174" s="12" t="s">
        <v>76</v>
      </c>
      <c r="AY174" s="262" t="s">
        <v>135</v>
      </c>
    </row>
    <row r="175" s="11" customFormat="1">
      <c r="B175" s="231"/>
      <c r="C175" s="232"/>
      <c r="D175" s="233" t="s">
        <v>144</v>
      </c>
      <c r="E175" s="234" t="s">
        <v>21</v>
      </c>
      <c r="F175" s="235" t="s">
        <v>450</v>
      </c>
      <c r="G175" s="232"/>
      <c r="H175" s="236">
        <v>5.6699999999999999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144</v>
      </c>
      <c r="AU175" s="242" t="s">
        <v>86</v>
      </c>
      <c r="AV175" s="11" t="s">
        <v>86</v>
      </c>
      <c r="AW175" s="11" t="s">
        <v>39</v>
      </c>
      <c r="AX175" s="11" t="s">
        <v>76</v>
      </c>
      <c r="AY175" s="242" t="s">
        <v>135</v>
      </c>
    </row>
    <row r="176" s="12" customFormat="1">
      <c r="B176" s="253"/>
      <c r="C176" s="254"/>
      <c r="D176" s="233" t="s">
        <v>144</v>
      </c>
      <c r="E176" s="255" t="s">
        <v>21</v>
      </c>
      <c r="F176" s="256" t="s">
        <v>451</v>
      </c>
      <c r="G176" s="254"/>
      <c r="H176" s="255" t="s">
        <v>21</v>
      </c>
      <c r="I176" s="257"/>
      <c r="J176" s="254"/>
      <c r="K176" s="254"/>
      <c r="L176" s="258"/>
      <c r="M176" s="259"/>
      <c r="N176" s="260"/>
      <c r="O176" s="260"/>
      <c r="P176" s="260"/>
      <c r="Q176" s="260"/>
      <c r="R176" s="260"/>
      <c r="S176" s="260"/>
      <c r="T176" s="261"/>
      <c r="AT176" s="262" t="s">
        <v>144</v>
      </c>
      <c r="AU176" s="262" t="s">
        <v>86</v>
      </c>
      <c r="AV176" s="12" t="s">
        <v>84</v>
      </c>
      <c r="AW176" s="12" t="s">
        <v>39</v>
      </c>
      <c r="AX176" s="12" t="s">
        <v>76</v>
      </c>
      <c r="AY176" s="262" t="s">
        <v>135</v>
      </c>
    </row>
    <row r="177" s="11" customFormat="1">
      <c r="B177" s="231"/>
      <c r="C177" s="232"/>
      <c r="D177" s="233" t="s">
        <v>144</v>
      </c>
      <c r="E177" s="234" t="s">
        <v>21</v>
      </c>
      <c r="F177" s="235" t="s">
        <v>452</v>
      </c>
      <c r="G177" s="232"/>
      <c r="H177" s="236">
        <v>-134.28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144</v>
      </c>
      <c r="AU177" s="242" t="s">
        <v>86</v>
      </c>
      <c r="AV177" s="11" t="s">
        <v>86</v>
      </c>
      <c r="AW177" s="11" t="s">
        <v>39</v>
      </c>
      <c r="AX177" s="11" t="s">
        <v>76</v>
      </c>
      <c r="AY177" s="242" t="s">
        <v>135</v>
      </c>
    </row>
    <row r="178" s="1" customFormat="1" ht="16.5" customHeight="1">
      <c r="B178" s="44"/>
      <c r="C178" s="219" t="s">
        <v>279</v>
      </c>
      <c r="D178" s="219" t="s">
        <v>137</v>
      </c>
      <c r="E178" s="220" t="s">
        <v>453</v>
      </c>
      <c r="F178" s="221" t="s">
        <v>454</v>
      </c>
      <c r="G178" s="222" t="s">
        <v>140</v>
      </c>
      <c r="H178" s="223">
        <v>90.445999999999998</v>
      </c>
      <c r="I178" s="224"/>
      <c r="J178" s="225">
        <f>ROUND(I178*H178,2)</f>
        <v>0</v>
      </c>
      <c r="K178" s="221" t="s">
        <v>141</v>
      </c>
      <c r="L178" s="70"/>
      <c r="M178" s="226" t="s">
        <v>21</v>
      </c>
      <c r="N178" s="227" t="s">
        <v>47</v>
      </c>
      <c r="O178" s="45"/>
      <c r="P178" s="228">
        <f>O178*H178</f>
        <v>0</v>
      </c>
      <c r="Q178" s="228">
        <v>0.0030000000000000001</v>
      </c>
      <c r="R178" s="228">
        <f>Q178*H178</f>
        <v>0.27133800000000002</v>
      </c>
      <c r="S178" s="228">
        <v>0</v>
      </c>
      <c r="T178" s="229">
        <f>S178*H178</f>
        <v>0</v>
      </c>
      <c r="AR178" s="22" t="s">
        <v>142</v>
      </c>
      <c r="AT178" s="22" t="s">
        <v>137</v>
      </c>
      <c r="AU178" s="22" t="s">
        <v>86</v>
      </c>
      <c r="AY178" s="22" t="s">
        <v>135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2" t="s">
        <v>84</v>
      </c>
      <c r="BK178" s="230">
        <f>ROUND(I178*H178,2)</f>
        <v>0</v>
      </c>
      <c r="BL178" s="22" t="s">
        <v>142</v>
      </c>
      <c r="BM178" s="22" t="s">
        <v>455</v>
      </c>
    </row>
    <row r="179" s="1" customFormat="1" ht="25.5" customHeight="1">
      <c r="B179" s="44"/>
      <c r="C179" s="219" t="s">
        <v>286</v>
      </c>
      <c r="D179" s="219" t="s">
        <v>137</v>
      </c>
      <c r="E179" s="220" t="s">
        <v>456</v>
      </c>
      <c r="F179" s="221" t="s">
        <v>457</v>
      </c>
      <c r="G179" s="222" t="s">
        <v>140</v>
      </c>
      <c r="H179" s="223">
        <v>197.22399999999999</v>
      </c>
      <c r="I179" s="224"/>
      <c r="J179" s="225">
        <f>ROUND(I179*H179,2)</f>
        <v>0</v>
      </c>
      <c r="K179" s="221" t="s">
        <v>141</v>
      </c>
      <c r="L179" s="70"/>
      <c r="M179" s="226" t="s">
        <v>21</v>
      </c>
      <c r="N179" s="227" t="s">
        <v>47</v>
      </c>
      <c r="O179" s="45"/>
      <c r="P179" s="228">
        <f>O179*H179</f>
        <v>0</v>
      </c>
      <c r="Q179" s="228">
        <v>0.015400000000000001</v>
      </c>
      <c r="R179" s="228">
        <f>Q179*H179</f>
        <v>3.0372496</v>
      </c>
      <c r="S179" s="228">
        <v>0</v>
      </c>
      <c r="T179" s="229">
        <f>S179*H179</f>
        <v>0</v>
      </c>
      <c r="AR179" s="22" t="s">
        <v>142</v>
      </c>
      <c r="AT179" s="22" t="s">
        <v>137</v>
      </c>
      <c r="AU179" s="22" t="s">
        <v>86</v>
      </c>
      <c r="AY179" s="22" t="s">
        <v>135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84</v>
      </c>
      <c r="BK179" s="230">
        <f>ROUND(I179*H179,2)</f>
        <v>0</v>
      </c>
      <c r="BL179" s="22" t="s">
        <v>142</v>
      </c>
      <c r="BM179" s="22" t="s">
        <v>458</v>
      </c>
    </row>
    <row r="180" s="11" customFormat="1">
      <c r="B180" s="231"/>
      <c r="C180" s="232"/>
      <c r="D180" s="233" t="s">
        <v>144</v>
      </c>
      <c r="E180" s="234" t="s">
        <v>21</v>
      </c>
      <c r="F180" s="235" t="s">
        <v>459</v>
      </c>
      <c r="G180" s="232"/>
      <c r="H180" s="236">
        <v>197.22399999999999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144</v>
      </c>
      <c r="AU180" s="242" t="s">
        <v>86</v>
      </c>
      <c r="AV180" s="11" t="s">
        <v>86</v>
      </c>
      <c r="AW180" s="11" t="s">
        <v>39</v>
      </c>
      <c r="AX180" s="11" t="s">
        <v>76</v>
      </c>
      <c r="AY180" s="242" t="s">
        <v>135</v>
      </c>
    </row>
    <row r="181" s="1" customFormat="1" ht="25.5" customHeight="1">
      <c r="B181" s="44"/>
      <c r="C181" s="219" t="s">
        <v>460</v>
      </c>
      <c r="D181" s="219" t="s">
        <v>137</v>
      </c>
      <c r="E181" s="220" t="s">
        <v>461</v>
      </c>
      <c r="F181" s="221" t="s">
        <v>462</v>
      </c>
      <c r="G181" s="222" t="s">
        <v>382</v>
      </c>
      <c r="H181" s="223">
        <v>3</v>
      </c>
      <c r="I181" s="224"/>
      <c r="J181" s="225">
        <f>ROUND(I181*H181,2)</f>
        <v>0</v>
      </c>
      <c r="K181" s="221" t="s">
        <v>141</v>
      </c>
      <c r="L181" s="70"/>
      <c r="M181" s="226" t="s">
        <v>21</v>
      </c>
      <c r="N181" s="227" t="s">
        <v>47</v>
      </c>
      <c r="O181" s="45"/>
      <c r="P181" s="228">
        <f>O181*H181</f>
        <v>0</v>
      </c>
      <c r="Q181" s="228">
        <v>0.14699999999999999</v>
      </c>
      <c r="R181" s="228">
        <f>Q181*H181</f>
        <v>0.44099999999999995</v>
      </c>
      <c r="S181" s="228">
        <v>0</v>
      </c>
      <c r="T181" s="229">
        <f>S181*H181</f>
        <v>0</v>
      </c>
      <c r="AR181" s="22" t="s">
        <v>142</v>
      </c>
      <c r="AT181" s="22" t="s">
        <v>137</v>
      </c>
      <c r="AU181" s="22" t="s">
        <v>86</v>
      </c>
      <c r="AY181" s="22" t="s">
        <v>135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2" t="s">
        <v>84</v>
      </c>
      <c r="BK181" s="230">
        <f>ROUND(I181*H181,2)</f>
        <v>0</v>
      </c>
      <c r="BL181" s="22" t="s">
        <v>142</v>
      </c>
      <c r="BM181" s="22" t="s">
        <v>463</v>
      </c>
    </row>
    <row r="182" s="1" customFormat="1" ht="16.5" customHeight="1">
      <c r="B182" s="44"/>
      <c r="C182" s="219" t="s">
        <v>464</v>
      </c>
      <c r="D182" s="219" t="s">
        <v>137</v>
      </c>
      <c r="E182" s="220" t="s">
        <v>465</v>
      </c>
      <c r="F182" s="221" t="s">
        <v>466</v>
      </c>
      <c r="G182" s="222" t="s">
        <v>140</v>
      </c>
      <c r="H182" s="223">
        <v>3.375</v>
      </c>
      <c r="I182" s="224"/>
      <c r="J182" s="225">
        <f>ROUND(I182*H182,2)</f>
        <v>0</v>
      </c>
      <c r="K182" s="221" t="s">
        <v>141</v>
      </c>
      <c r="L182" s="70"/>
      <c r="M182" s="226" t="s">
        <v>21</v>
      </c>
      <c r="N182" s="227" t="s">
        <v>47</v>
      </c>
      <c r="O182" s="45"/>
      <c r="P182" s="228">
        <f>O182*H182</f>
        <v>0</v>
      </c>
      <c r="Q182" s="228">
        <v>0.033579999999999999</v>
      </c>
      <c r="R182" s="228">
        <f>Q182*H182</f>
        <v>0.1133325</v>
      </c>
      <c r="S182" s="228">
        <v>0</v>
      </c>
      <c r="T182" s="229">
        <f>S182*H182</f>
        <v>0</v>
      </c>
      <c r="AR182" s="22" t="s">
        <v>142</v>
      </c>
      <c r="AT182" s="22" t="s">
        <v>137</v>
      </c>
      <c r="AU182" s="22" t="s">
        <v>86</v>
      </c>
      <c r="AY182" s="22" t="s">
        <v>135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84</v>
      </c>
      <c r="BK182" s="230">
        <f>ROUND(I182*H182,2)</f>
        <v>0</v>
      </c>
      <c r="BL182" s="22" t="s">
        <v>142</v>
      </c>
      <c r="BM182" s="22" t="s">
        <v>467</v>
      </c>
    </row>
    <row r="183" s="11" customFormat="1">
      <c r="B183" s="231"/>
      <c r="C183" s="232"/>
      <c r="D183" s="233" t="s">
        <v>144</v>
      </c>
      <c r="E183" s="234" t="s">
        <v>21</v>
      </c>
      <c r="F183" s="235" t="s">
        <v>468</v>
      </c>
      <c r="G183" s="232"/>
      <c r="H183" s="236">
        <v>3.375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144</v>
      </c>
      <c r="AU183" s="242" t="s">
        <v>86</v>
      </c>
      <c r="AV183" s="11" t="s">
        <v>86</v>
      </c>
      <c r="AW183" s="11" t="s">
        <v>39</v>
      </c>
      <c r="AX183" s="11" t="s">
        <v>76</v>
      </c>
      <c r="AY183" s="242" t="s">
        <v>135</v>
      </c>
    </row>
    <row r="184" s="1" customFormat="1" ht="38.25" customHeight="1">
      <c r="B184" s="44"/>
      <c r="C184" s="219" t="s">
        <v>469</v>
      </c>
      <c r="D184" s="219" t="s">
        <v>137</v>
      </c>
      <c r="E184" s="220" t="s">
        <v>470</v>
      </c>
      <c r="F184" s="221" t="s">
        <v>471</v>
      </c>
      <c r="G184" s="222" t="s">
        <v>140</v>
      </c>
      <c r="H184" s="223">
        <v>21.832000000000001</v>
      </c>
      <c r="I184" s="224"/>
      <c r="J184" s="225">
        <f>ROUND(I184*H184,2)</f>
        <v>0</v>
      </c>
      <c r="K184" s="221" t="s">
        <v>141</v>
      </c>
      <c r="L184" s="70"/>
      <c r="M184" s="226" t="s">
        <v>21</v>
      </c>
      <c r="N184" s="227" t="s">
        <v>47</v>
      </c>
      <c r="O184" s="45"/>
      <c r="P184" s="228">
        <f>O184*H184</f>
        <v>0</v>
      </c>
      <c r="Q184" s="228">
        <v>0.0051999999999999998</v>
      </c>
      <c r="R184" s="228">
        <f>Q184*H184</f>
        <v>0.1135264</v>
      </c>
      <c r="S184" s="228">
        <v>0</v>
      </c>
      <c r="T184" s="229">
        <f>S184*H184</f>
        <v>0</v>
      </c>
      <c r="AR184" s="22" t="s">
        <v>142</v>
      </c>
      <c r="AT184" s="22" t="s">
        <v>137</v>
      </c>
      <c r="AU184" s="22" t="s">
        <v>86</v>
      </c>
      <c r="AY184" s="22" t="s">
        <v>135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84</v>
      </c>
      <c r="BK184" s="230">
        <f>ROUND(I184*H184,2)</f>
        <v>0</v>
      </c>
      <c r="BL184" s="22" t="s">
        <v>142</v>
      </c>
      <c r="BM184" s="22" t="s">
        <v>472</v>
      </c>
    </row>
    <row r="185" s="12" customFormat="1">
      <c r="B185" s="253"/>
      <c r="C185" s="254"/>
      <c r="D185" s="233" t="s">
        <v>144</v>
      </c>
      <c r="E185" s="255" t="s">
        <v>21</v>
      </c>
      <c r="F185" s="256" t="s">
        <v>473</v>
      </c>
      <c r="G185" s="254"/>
      <c r="H185" s="255" t="s">
        <v>21</v>
      </c>
      <c r="I185" s="257"/>
      <c r="J185" s="254"/>
      <c r="K185" s="254"/>
      <c r="L185" s="258"/>
      <c r="M185" s="259"/>
      <c r="N185" s="260"/>
      <c r="O185" s="260"/>
      <c r="P185" s="260"/>
      <c r="Q185" s="260"/>
      <c r="R185" s="260"/>
      <c r="S185" s="260"/>
      <c r="T185" s="261"/>
      <c r="AT185" s="262" t="s">
        <v>144</v>
      </c>
      <c r="AU185" s="262" t="s">
        <v>86</v>
      </c>
      <c r="AV185" s="12" t="s">
        <v>84</v>
      </c>
      <c r="AW185" s="12" t="s">
        <v>39</v>
      </c>
      <c r="AX185" s="12" t="s">
        <v>76</v>
      </c>
      <c r="AY185" s="262" t="s">
        <v>135</v>
      </c>
    </row>
    <row r="186" s="11" customFormat="1">
      <c r="B186" s="231"/>
      <c r="C186" s="232"/>
      <c r="D186" s="233" t="s">
        <v>144</v>
      </c>
      <c r="E186" s="234" t="s">
        <v>21</v>
      </c>
      <c r="F186" s="235" t="s">
        <v>474</v>
      </c>
      <c r="G186" s="232"/>
      <c r="H186" s="236">
        <v>21.832000000000001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144</v>
      </c>
      <c r="AU186" s="242" t="s">
        <v>86</v>
      </c>
      <c r="AV186" s="11" t="s">
        <v>86</v>
      </c>
      <c r="AW186" s="11" t="s">
        <v>39</v>
      </c>
      <c r="AX186" s="11" t="s">
        <v>76</v>
      </c>
      <c r="AY186" s="242" t="s">
        <v>135</v>
      </c>
    </row>
    <row r="187" s="1" customFormat="1" ht="16.5" customHeight="1">
      <c r="B187" s="44"/>
      <c r="C187" s="219" t="s">
        <v>475</v>
      </c>
      <c r="D187" s="219" t="s">
        <v>137</v>
      </c>
      <c r="E187" s="220" t="s">
        <v>476</v>
      </c>
      <c r="F187" s="221" t="s">
        <v>477</v>
      </c>
      <c r="G187" s="222" t="s">
        <v>140</v>
      </c>
      <c r="H187" s="223">
        <v>7.9349999999999996</v>
      </c>
      <c r="I187" s="224"/>
      <c r="J187" s="225">
        <f>ROUND(I187*H187,2)</f>
        <v>0</v>
      </c>
      <c r="K187" s="221" t="s">
        <v>141</v>
      </c>
      <c r="L187" s="70"/>
      <c r="M187" s="226" t="s">
        <v>21</v>
      </c>
      <c r="N187" s="227" t="s">
        <v>47</v>
      </c>
      <c r="O187" s="45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AR187" s="22" t="s">
        <v>142</v>
      </c>
      <c r="AT187" s="22" t="s">
        <v>137</v>
      </c>
      <c r="AU187" s="22" t="s">
        <v>86</v>
      </c>
      <c r="AY187" s="22" t="s">
        <v>135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22" t="s">
        <v>84</v>
      </c>
      <c r="BK187" s="230">
        <f>ROUND(I187*H187,2)</f>
        <v>0</v>
      </c>
      <c r="BL187" s="22" t="s">
        <v>142</v>
      </c>
      <c r="BM187" s="22" t="s">
        <v>478</v>
      </c>
    </row>
    <row r="188" s="11" customFormat="1">
      <c r="B188" s="231"/>
      <c r="C188" s="232"/>
      <c r="D188" s="233" t="s">
        <v>144</v>
      </c>
      <c r="E188" s="234" t="s">
        <v>21</v>
      </c>
      <c r="F188" s="235" t="s">
        <v>479</v>
      </c>
      <c r="G188" s="232"/>
      <c r="H188" s="236">
        <v>7.9349999999999996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144</v>
      </c>
      <c r="AU188" s="242" t="s">
        <v>86</v>
      </c>
      <c r="AV188" s="11" t="s">
        <v>86</v>
      </c>
      <c r="AW188" s="11" t="s">
        <v>39</v>
      </c>
      <c r="AX188" s="11" t="s">
        <v>76</v>
      </c>
      <c r="AY188" s="242" t="s">
        <v>135</v>
      </c>
    </row>
    <row r="189" s="1" customFormat="1" ht="16.5" customHeight="1">
      <c r="B189" s="44"/>
      <c r="C189" s="219" t="s">
        <v>480</v>
      </c>
      <c r="D189" s="219" t="s">
        <v>137</v>
      </c>
      <c r="E189" s="220" t="s">
        <v>481</v>
      </c>
      <c r="F189" s="221" t="s">
        <v>482</v>
      </c>
      <c r="G189" s="222" t="s">
        <v>212</v>
      </c>
      <c r="H189" s="223">
        <v>9</v>
      </c>
      <c r="I189" s="224"/>
      <c r="J189" s="225">
        <f>ROUND(I189*H189,2)</f>
        <v>0</v>
      </c>
      <c r="K189" s="221" t="s">
        <v>141</v>
      </c>
      <c r="L189" s="70"/>
      <c r="M189" s="226" t="s">
        <v>21</v>
      </c>
      <c r="N189" s="227" t="s">
        <v>47</v>
      </c>
      <c r="O189" s="45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AR189" s="22" t="s">
        <v>142</v>
      </c>
      <c r="AT189" s="22" t="s">
        <v>137</v>
      </c>
      <c r="AU189" s="22" t="s">
        <v>86</v>
      </c>
      <c r="AY189" s="22" t="s">
        <v>135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2" t="s">
        <v>84</v>
      </c>
      <c r="BK189" s="230">
        <f>ROUND(I189*H189,2)</f>
        <v>0</v>
      </c>
      <c r="BL189" s="22" t="s">
        <v>142</v>
      </c>
      <c r="BM189" s="22" t="s">
        <v>483</v>
      </c>
    </row>
    <row r="190" s="12" customFormat="1">
      <c r="B190" s="253"/>
      <c r="C190" s="254"/>
      <c r="D190" s="233" t="s">
        <v>144</v>
      </c>
      <c r="E190" s="255" t="s">
        <v>21</v>
      </c>
      <c r="F190" s="256" t="s">
        <v>484</v>
      </c>
      <c r="G190" s="254"/>
      <c r="H190" s="255" t="s">
        <v>21</v>
      </c>
      <c r="I190" s="257"/>
      <c r="J190" s="254"/>
      <c r="K190" s="254"/>
      <c r="L190" s="258"/>
      <c r="M190" s="259"/>
      <c r="N190" s="260"/>
      <c r="O190" s="260"/>
      <c r="P190" s="260"/>
      <c r="Q190" s="260"/>
      <c r="R190" s="260"/>
      <c r="S190" s="260"/>
      <c r="T190" s="261"/>
      <c r="AT190" s="262" t="s">
        <v>144</v>
      </c>
      <c r="AU190" s="262" t="s">
        <v>86</v>
      </c>
      <c r="AV190" s="12" t="s">
        <v>84</v>
      </c>
      <c r="AW190" s="12" t="s">
        <v>39</v>
      </c>
      <c r="AX190" s="12" t="s">
        <v>76</v>
      </c>
      <c r="AY190" s="262" t="s">
        <v>135</v>
      </c>
    </row>
    <row r="191" s="11" customFormat="1">
      <c r="B191" s="231"/>
      <c r="C191" s="232"/>
      <c r="D191" s="233" t="s">
        <v>144</v>
      </c>
      <c r="E191" s="234" t="s">
        <v>21</v>
      </c>
      <c r="F191" s="235" t="s">
        <v>485</v>
      </c>
      <c r="G191" s="232"/>
      <c r="H191" s="236">
        <v>9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144</v>
      </c>
      <c r="AU191" s="242" t="s">
        <v>86</v>
      </c>
      <c r="AV191" s="11" t="s">
        <v>86</v>
      </c>
      <c r="AW191" s="11" t="s">
        <v>39</v>
      </c>
      <c r="AX191" s="11" t="s">
        <v>76</v>
      </c>
      <c r="AY191" s="242" t="s">
        <v>135</v>
      </c>
    </row>
    <row r="192" s="1" customFormat="1" ht="16.5" customHeight="1">
      <c r="B192" s="44"/>
      <c r="C192" s="243" t="s">
        <v>486</v>
      </c>
      <c r="D192" s="243" t="s">
        <v>184</v>
      </c>
      <c r="E192" s="244" t="s">
        <v>487</v>
      </c>
      <c r="F192" s="245" t="s">
        <v>488</v>
      </c>
      <c r="G192" s="246" t="s">
        <v>212</v>
      </c>
      <c r="H192" s="247">
        <v>9.4499999999999993</v>
      </c>
      <c r="I192" s="248"/>
      <c r="J192" s="249">
        <f>ROUND(I192*H192,2)</f>
        <v>0</v>
      </c>
      <c r="K192" s="245" t="s">
        <v>141</v>
      </c>
      <c r="L192" s="250"/>
      <c r="M192" s="251" t="s">
        <v>21</v>
      </c>
      <c r="N192" s="252" t="s">
        <v>47</v>
      </c>
      <c r="O192" s="45"/>
      <c r="P192" s="228">
        <f>O192*H192</f>
        <v>0</v>
      </c>
      <c r="Q192" s="228">
        <v>3.0000000000000001E-05</v>
      </c>
      <c r="R192" s="228">
        <f>Q192*H192</f>
        <v>0.00028350000000000001</v>
      </c>
      <c r="S192" s="228">
        <v>0</v>
      </c>
      <c r="T192" s="229">
        <f>S192*H192</f>
        <v>0</v>
      </c>
      <c r="AR192" s="22" t="s">
        <v>173</v>
      </c>
      <c r="AT192" s="22" t="s">
        <v>184</v>
      </c>
      <c r="AU192" s="22" t="s">
        <v>86</v>
      </c>
      <c r="AY192" s="22" t="s">
        <v>135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2" t="s">
        <v>84</v>
      </c>
      <c r="BK192" s="230">
        <f>ROUND(I192*H192,2)</f>
        <v>0</v>
      </c>
      <c r="BL192" s="22" t="s">
        <v>142</v>
      </c>
      <c r="BM192" s="22" t="s">
        <v>489</v>
      </c>
    </row>
    <row r="193" s="11" customFormat="1">
      <c r="B193" s="231"/>
      <c r="C193" s="232"/>
      <c r="D193" s="233" t="s">
        <v>144</v>
      </c>
      <c r="E193" s="232"/>
      <c r="F193" s="235" t="s">
        <v>490</v>
      </c>
      <c r="G193" s="232"/>
      <c r="H193" s="236">
        <v>9.4499999999999993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144</v>
      </c>
      <c r="AU193" s="242" t="s">
        <v>86</v>
      </c>
      <c r="AV193" s="11" t="s">
        <v>86</v>
      </c>
      <c r="AW193" s="11" t="s">
        <v>6</v>
      </c>
      <c r="AX193" s="11" t="s">
        <v>84</v>
      </c>
      <c r="AY193" s="242" t="s">
        <v>135</v>
      </c>
    </row>
    <row r="194" s="1" customFormat="1" ht="25.5" customHeight="1">
      <c r="B194" s="44"/>
      <c r="C194" s="219" t="s">
        <v>491</v>
      </c>
      <c r="D194" s="219" t="s">
        <v>137</v>
      </c>
      <c r="E194" s="220" t="s">
        <v>492</v>
      </c>
      <c r="F194" s="221" t="s">
        <v>493</v>
      </c>
      <c r="G194" s="222" t="s">
        <v>140</v>
      </c>
      <c r="H194" s="223">
        <v>0.67500000000000004</v>
      </c>
      <c r="I194" s="224"/>
      <c r="J194" s="225">
        <f>ROUND(I194*H194,2)</f>
        <v>0</v>
      </c>
      <c r="K194" s="221" t="s">
        <v>141</v>
      </c>
      <c r="L194" s="70"/>
      <c r="M194" s="226" t="s">
        <v>21</v>
      </c>
      <c r="N194" s="227" t="s">
        <v>47</v>
      </c>
      <c r="O194" s="45"/>
      <c r="P194" s="228">
        <f>O194*H194</f>
        <v>0</v>
      </c>
      <c r="Q194" s="228">
        <v>0.074260000000000007</v>
      </c>
      <c r="R194" s="228">
        <f>Q194*H194</f>
        <v>0.05012550000000001</v>
      </c>
      <c r="S194" s="228">
        <v>0</v>
      </c>
      <c r="T194" s="229">
        <f>S194*H194</f>
        <v>0</v>
      </c>
      <c r="AR194" s="22" t="s">
        <v>142</v>
      </c>
      <c r="AT194" s="22" t="s">
        <v>137</v>
      </c>
      <c r="AU194" s="22" t="s">
        <v>86</v>
      </c>
      <c r="AY194" s="22" t="s">
        <v>135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2" t="s">
        <v>84</v>
      </c>
      <c r="BK194" s="230">
        <f>ROUND(I194*H194,2)</f>
        <v>0</v>
      </c>
      <c r="BL194" s="22" t="s">
        <v>142</v>
      </c>
      <c r="BM194" s="22" t="s">
        <v>494</v>
      </c>
    </row>
    <row r="195" s="12" customFormat="1">
      <c r="B195" s="253"/>
      <c r="C195" s="254"/>
      <c r="D195" s="233" t="s">
        <v>144</v>
      </c>
      <c r="E195" s="255" t="s">
        <v>21</v>
      </c>
      <c r="F195" s="256" t="s">
        <v>495</v>
      </c>
      <c r="G195" s="254"/>
      <c r="H195" s="255" t="s">
        <v>21</v>
      </c>
      <c r="I195" s="257"/>
      <c r="J195" s="254"/>
      <c r="K195" s="254"/>
      <c r="L195" s="258"/>
      <c r="M195" s="259"/>
      <c r="N195" s="260"/>
      <c r="O195" s="260"/>
      <c r="P195" s="260"/>
      <c r="Q195" s="260"/>
      <c r="R195" s="260"/>
      <c r="S195" s="260"/>
      <c r="T195" s="261"/>
      <c r="AT195" s="262" t="s">
        <v>144</v>
      </c>
      <c r="AU195" s="262" t="s">
        <v>86</v>
      </c>
      <c r="AV195" s="12" t="s">
        <v>84</v>
      </c>
      <c r="AW195" s="12" t="s">
        <v>39</v>
      </c>
      <c r="AX195" s="12" t="s">
        <v>76</v>
      </c>
      <c r="AY195" s="262" t="s">
        <v>135</v>
      </c>
    </row>
    <row r="196" s="11" customFormat="1">
      <c r="B196" s="231"/>
      <c r="C196" s="232"/>
      <c r="D196" s="233" t="s">
        <v>144</v>
      </c>
      <c r="E196" s="234" t="s">
        <v>21</v>
      </c>
      <c r="F196" s="235" t="s">
        <v>496</v>
      </c>
      <c r="G196" s="232"/>
      <c r="H196" s="236">
        <v>0.67500000000000004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144</v>
      </c>
      <c r="AU196" s="242" t="s">
        <v>86</v>
      </c>
      <c r="AV196" s="11" t="s">
        <v>86</v>
      </c>
      <c r="AW196" s="11" t="s">
        <v>39</v>
      </c>
      <c r="AX196" s="11" t="s">
        <v>76</v>
      </c>
      <c r="AY196" s="242" t="s">
        <v>135</v>
      </c>
    </row>
    <row r="197" s="10" customFormat="1" ht="29.88" customHeight="1">
      <c r="B197" s="203"/>
      <c r="C197" s="204"/>
      <c r="D197" s="205" t="s">
        <v>75</v>
      </c>
      <c r="E197" s="217" t="s">
        <v>497</v>
      </c>
      <c r="F197" s="217" t="s">
        <v>498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SUM(P198:P210)</f>
        <v>0</v>
      </c>
      <c r="Q197" s="211"/>
      <c r="R197" s="212">
        <f>SUM(R198:R210)</f>
        <v>17.623663025836201</v>
      </c>
      <c r="S197" s="211"/>
      <c r="T197" s="213">
        <f>SUM(T198:T210)</f>
        <v>0</v>
      </c>
      <c r="AR197" s="214" t="s">
        <v>84</v>
      </c>
      <c r="AT197" s="215" t="s">
        <v>75</v>
      </c>
      <c r="AU197" s="215" t="s">
        <v>84</v>
      </c>
      <c r="AY197" s="214" t="s">
        <v>135</v>
      </c>
      <c r="BK197" s="216">
        <f>SUM(BK198:BK210)</f>
        <v>0</v>
      </c>
    </row>
    <row r="198" s="1" customFormat="1" ht="16.5" customHeight="1">
      <c r="B198" s="44"/>
      <c r="C198" s="219" t="s">
        <v>499</v>
      </c>
      <c r="D198" s="219" t="s">
        <v>137</v>
      </c>
      <c r="E198" s="220" t="s">
        <v>500</v>
      </c>
      <c r="F198" s="221" t="s">
        <v>501</v>
      </c>
      <c r="G198" s="222" t="s">
        <v>152</v>
      </c>
      <c r="H198" s="223">
        <v>2.6059999999999999</v>
      </c>
      <c r="I198" s="224"/>
      <c r="J198" s="225">
        <f>ROUND(I198*H198,2)</f>
        <v>0</v>
      </c>
      <c r="K198" s="221" t="s">
        <v>141</v>
      </c>
      <c r="L198" s="70"/>
      <c r="M198" s="226" t="s">
        <v>21</v>
      </c>
      <c r="N198" s="227" t="s">
        <v>47</v>
      </c>
      <c r="O198" s="45"/>
      <c r="P198" s="228">
        <f>O198*H198</f>
        <v>0</v>
      </c>
      <c r="Q198" s="228">
        <v>2.2563399999999998</v>
      </c>
      <c r="R198" s="228">
        <f>Q198*H198</f>
        <v>5.8800220399999992</v>
      </c>
      <c r="S198" s="228">
        <v>0</v>
      </c>
      <c r="T198" s="229">
        <f>S198*H198</f>
        <v>0</v>
      </c>
      <c r="AR198" s="22" t="s">
        <v>142</v>
      </c>
      <c r="AT198" s="22" t="s">
        <v>137</v>
      </c>
      <c r="AU198" s="22" t="s">
        <v>86</v>
      </c>
      <c r="AY198" s="22" t="s">
        <v>135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2" t="s">
        <v>84</v>
      </c>
      <c r="BK198" s="230">
        <f>ROUND(I198*H198,2)</f>
        <v>0</v>
      </c>
      <c r="BL198" s="22" t="s">
        <v>142</v>
      </c>
      <c r="BM198" s="22" t="s">
        <v>502</v>
      </c>
    </row>
    <row r="199" s="11" customFormat="1">
      <c r="B199" s="231"/>
      <c r="C199" s="232"/>
      <c r="D199" s="233" t="s">
        <v>144</v>
      </c>
      <c r="E199" s="234" t="s">
        <v>21</v>
      </c>
      <c r="F199" s="235" t="s">
        <v>503</v>
      </c>
      <c r="G199" s="232"/>
      <c r="H199" s="236">
        <v>2.6059999999999999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AT199" s="242" t="s">
        <v>144</v>
      </c>
      <c r="AU199" s="242" t="s">
        <v>86</v>
      </c>
      <c r="AV199" s="11" t="s">
        <v>86</v>
      </c>
      <c r="AW199" s="11" t="s">
        <v>39</v>
      </c>
      <c r="AX199" s="11" t="s">
        <v>76</v>
      </c>
      <c r="AY199" s="242" t="s">
        <v>135</v>
      </c>
    </row>
    <row r="200" s="1" customFormat="1" ht="25.5" customHeight="1">
      <c r="B200" s="44"/>
      <c r="C200" s="219" t="s">
        <v>504</v>
      </c>
      <c r="D200" s="219" t="s">
        <v>137</v>
      </c>
      <c r="E200" s="220" t="s">
        <v>505</v>
      </c>
      <c r="F200" s="221" t="s">
        <v>506</v>
      </c>
      <c r="G200" s="222" t="s">
        <v>152</v>
      </c>
      <c r="H200" s="223">
        <v>2.6240000000000001</v>
      </c>
      <c r="I200" s="224"/>
      <c r="J200" s="225">
        <f>ROUND(I200*H200,2)</f>
        <v>0</v>
      </c>
      <c r="K200" s="221" t="s">
        <v>141</v>
      </c>
      <c r="L200" s="70"/>
      <c r="M200" s="226" t="s">
        <v>21</v>
      </c>
      <c r="N200" s="227" t="s">
        <v>47</v>
      </c>
      <c r="O200" s="45"/>
      <c r="P200" s="228">
        <f>O200*H200</f>
        <v>0</v>
      </c>
      <c r="Q200" s="228">
        <v>2.2563399999999998</v>
      </c>
      <c r="R200" s="228">
        <f>Q200*H200</f>
        <v>5.9206361599999999</v>
      </c>
      <c r="S200" s="228">
        <v>0</v>
      </c>
      <c r="T200" s="229">
        <f>S200*H200</f>
        <v>0</v>
      </c>
      <c r="AR200" s="22" t="s">
        <v>142</v>
      </c>
      <c r="AT200" s="22" t="s">
        <v>137</v>
      </c>
      <c r="AU200" s="22" t="s">
        <v>86</v>
      </c>
      <c r="AY200" s="22" t="s">
        <v>135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2" t="s">
        <v>84</v>
      </c>
      <c r="BK200" s="230">
        <f>ROUND(I200*H200,2)</f>
        <v>0</v>
      </c>
      <c r="BL200" s="22" t="s">
        <v>142</v>
      </c>
      <c r="BM200" s="22" t="s">
        <v>507</v>
      </c>
    </row>
    <row r="201" s="12" customFormat="1">
      <c r="B201" s="253"/>
      <c r="C201" s="254"/>
      <c r="D201" s="233" t="s">
        <v>144</v>
      </c>
      <c r="E201" s="255" t="s">
        <v>21</v>
      </c>
      <c r="F201" s="256" t="s">
        <v>508</v>
      </c>
      <c r="G201" s="254"/>
      <c r="H201" s="255" t="s">
        <v>21</v>
      </c>
      <c r="I201" s="257"/>
      <c r="J201" s="254"/>
      <c r="K201" s="254"/>
      <c r="L201" s="258"/>
      <c r="M201" s="259"/>
      <c r="N201" s="260"/>
      <c r="O201" s="260"/>
      <c r="P201" s="260"/>
      <c r="Q201" s="260"/>
      <c r="R201" s="260"/>
      <c r="S201" s="260"/>
      <c r="T201" s="261"/>
      <c r="AT201" s="262" t="s">
        <v>144</v>
      </c>
      <c r="AU201" s="262" t="s">
        <v>86</v>
      </c>
      <c r="AV201" s="12" t="s">
        <v>84</v>
      </c>
      <c r="AW201" s="12" t="s">
        <v>39</v>
      </c>
      <c r="AX201" s="12" t="s">
        <v>76</v>
      </c>
      <c r="AY201" s="262" t="s">
        <v>135</v>
      </c>
    </row>
    <row r="202" s="11" customFormat="1">
      <c r="B202" s="231"/>
      <c r="C202" s="232"/>
      <c r="D202" s="233" t="s">
        <v>144</v>
      </c>
      <c r="E202" s="234" t="s">
        <v>21</v>
      </c>
      <c r="F202" s="235" t="s">
        <v>509</v>
      </c>
      <c r="G202" s="232"/>
      <c r="H202" s="236">
        <v>2.2469999999999999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144</v>
      </c>
      <c r="AU202" s="242" t="s">
        <v>86</v>
      </c>
      <c r="AV202" s="11" t="s">
        <v>86</v>
      </c>
      <c r="AW202" s="11" t="s">
        <v>39</v>
      </c>
      <c r="AX202" s="11" t="s">
        <v>76</v>
      </c>
      <c r="AY202" s="242" t="s">
        <v>135</v>
      </c>
    </row>
    <row r="203" s="11" customFormat="1">
      <c r="B203" s="231"/>
      <c r="C203" s="232"/>
      <c r="D203" s="233" t="s">
        <v>144</v>
      </c>
      <c r="E203" s="234" t="s">
        <v>21</v>
      </c>
      <c r="F203" s="235" t="s">
        <v>510</v>
      </c>
      <c r="G203" s="232"/>
      <c r="H203" s="236">
        <v>0.377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144</v>
      </c>
      <c r="AU203" s="242" t="s">
        <v>86</v>
      </c>
      <c r="AV203" s="11" t="s">
        <v>86</v>
      </c>
      <c r="AW203" s="11" t="s">
        <v>39</v>
      </c>
      <c r="AX203" s="11" t="s">
        <v>76</v>
      </c>
      <c r="AY203" s="242" t="s">
        <v>135</v>
      </c>
    </row>
    <row r="204" s="1" customFormat="1" ht="25.5" customHeight="1">
      <c r="B204" s="44"/>
      <c r="C204" s="219" t="s">
        <v>511</v>
      </c>
      <c r="D204" s="219" t="s">
        <v>137</v>
      </c>
      <c r="E204" s="220" t="s">
        <v>512</v>
      </c>
      <c r="F204" s="221" t="s">
        <v>513</v>
      </c>
      <c r="G204" s="222" t="s">
        <v>152</v>
      </c>
      <c r="H204" s="223">
        <v>2.6059999999999999</v>
      </c>
      <c r="I204" s="224"/>
      <c r="J204" s="225">
        <f>ROUND(I204*H204,2)</f>
        <v>0</v>
      </c>
      <c r="K204" s="221" t="s">
        <v>141</v>
      </c>
      <c r="L204" s="70"/>
      <c r="M204" s="226" t="s">
        <v>21</v>
      </c>
      <c r="N204" s="227" t="s">
        <v>47</v>
      </c>
      <c r="O204" s="45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AR204" s="22" t="s">
        <v>142</v>
      </c>
      <c r="AT204" s="22" t="s">
        <v>137</v>
      </c>
      <c r="AU204" s="22" t="s">
        <v>86</v>
      </c>
      <c r="AY204" s="22" t="s">
        <v>135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84</v>
      </c>
      <c r="BK204" s="230">
        <f>ROUND(I204*H204,2)</f>
        <v>0</v>
      </c>
      <c r="BL204" s="22" t="s">
        <v>142</v>
      </c>
      <c r="BM204" s="22" t="s">
        <v>514</v>
      </c>
    </row>
    <row r="205" s="1" customFormat="1" ht="16.5" customHeight="1">
      <c r="B205" s="44"/>
      <c r="C205" s="219" t="s">
        <v>515</v>
      </c>
      <c r="D205" s="219" t="s">
        <v>137</v>
      </c>
      <c r="E205" s="220" t="s">
        <v>516</v>
      </c>
      <c r="F205" s="221" t="s">
        <v>517</v>
      </c>
      <c r="G205" s="222" t="s">
        <v>187</v>
      </c>
      <c r="H205" s="223">
        <v>0.14599999999999999</v>
      </c>
      <c r="I205" s="224"/>
      <c r="J205" s="225">
        <f>ROUND(I205*H205,2)</f>
        <v>0</v>
      </c>
      <c r="K205" s="221" t="s">
        <v>141</v>
      </c>
      <c r="L205" s="70"/>
      <c r="M205" s="226" t="s">
        <v>21</v>
      </c>
      <c r="N205" s="227" t="s">
        <v>47</v>
      </c>
      <c r="O205" s="45"/>
      <c r="P205" s="228">
        <f>O205*H205</f>
        <v>0</v>
      </c>
      <c r="Q205" s="228">
        <v>1.0627727797</v>
      </c>
      <c r="R205" s="228">
        <f>Q205*H205</f>
        <v>0.15516482583619998</v>
      </c>
      <c r="S205" s="228">
        <v>0</v>
      </c>
      <c r="T205" s="229">
        <f>S205*H205</f>
        <v>0</v>
      </c>
      <c r="AR205" s="22" t="s">
        <v>142</v>
      </c>
      <c r="AT205" s="22" t="s">
        <v>137</v>
      </c>
      <c r="AU205" s="22" t="s">
        <v>86</v>
      </c>
      <c r="AY205" s="22" t="s">
        <v>135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22" t="s">
        <v>84</v>
      </c>
      <c r="BK205" s="230">
        <f>ROUND(I205*H205,2)</f>
        <v>0</v>
      </c>
      <c r="BL205" s="22" t="s">
        <v>142</v>
      </c>
      <c r="BM205" s="22" t="s">
        <v>518</v>
      </c>
    </row>
    <row r="206" s="11" customFormat="1">
      <c r="B206" s="231"/>
      <c r="C206" s="232"/>
      <c r="D206" s="233" t="s">
        <v>144</v>
      </c>
      <c r="E206" s="234" t="s">
        <v>21</v>
      </c>
      <c r="F206" s="235" t="s">
        <v>519</v>
      </c>
      <c r="G206" s="232"/>
      <c r="H206" s="236">
        <v>0.097000000000000003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144</v>
      </c>
      <c r="AU206" s="242" t="s">
        <v>86</v>
      </c>
      <c r="AV206" s="11" t="s">
        <v>86</v>
      </c>
      <c r="AW206" s="11" t="s">
        <v>39</v>
      </c>
      <c r="AX206" s="11" t="s">
        <v>76</v>
      </c>
      <c r="AY206" s="242" t="s">
        <v>135</v>
      </c>
    </row>
    <row r="207" s="11" customFormat="1">
      <c r="B207" s="231"/>
      <c r="C207" s="232"/>
      <c r="D207" s="233" t="s">
        <v>144</v>
      </c>
      <c r="E207" s="234" t="s">
        <v>21</v>
      </c>
      <c r="F207" s="235" t="s">
        <v>520</v>
      </c>
      <c r="G207" s="232"/>
      <c r="H207" s="236">
        <v>0.049000000000000002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144</v>
      </c>
      <c r="AU207" s="242" t="s">
        <v>86</v>
      </c>
      <c r="AV207" s="11" t="s">
        <v>86</v>
      </c>
      <c r="AW207" s="11" t="s">
        <v>39</v>
      </c>
      <c r="AX207" s="11" t="s">
        <v>76</v>
      </c>
      <c r="AY207" s="242" t="s">
        <v>135</v>
      </c>
    </row>
    <row r="208" s="1" customFormat="1" ht="25.5" customHeight="1">
      <c r="B208" s="44"/>
      <c r="C208" s="219" t="s">
        <v>521</v>
      </c>
      <c r="D208" s="219" t="s">
        <v>137</v>
      </c>
      <c r="E208" s="220" t="s">
        <v>522</v>
      </c>
      <c r="F208" s="221" t="s">
        <v>523</v>
      </c>
      <c r="G208" s="222" t="s">
        <v>152</v>
      </c>
      <c r="H208" s="223">
        <v>2.6240000000000001</v>
      </c>
      <c r="I208" s="224"/>
      <c r="J208" s="225">
        <f>ROUND(I208*H208,2)</f>
        <v>0</v>
      </c>
      <c r="K208" s="221" t="s">
        <v>141</v>
      </c>
      <c r="L208" s="70"/>
      <c r="M208" s="226" t="s">
        <v>21</v>
      </c>
      <c r="N208" s="227" t="s">
        <v>47</v>
      </c>
      <c r="O208" s="45"/>
      <c r="P208" s="228">
        <f>O208*H208</f>
        <v>0</v>
      </c>
      <c r="Q208" s="228">
        <v>2.1600000000000001</v>
      </c>
      <c r="R208" s="228">
        <f>Q208*H208</f>
        <v>5.6678400000000009</v>
      </c>
      <c r="S208" s="228">
        <v>0</v>
      </c>
      <c r="T208" s="229">
        <f>S208*H208</f>
        <v>0</v>
      </c>
      <c r="AR208" s="22" t="s">
        <v>142</v>
      </c>
      <c r="AT208" s="22" t="s">
        <v>137</v>
      </c>
      <c r="AU208" s="22" t="s">
        <v>86</v>
      </c>
      <c r="AY208" s="22" t="s">
        <v>135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22" t="s">
        <v>84</v>
      </c>
      <c r="BK208" s="230">
        <f>ROUND(I208*H208,2)</f>
        <v>0</v>
      </c>
      <c r="BL208" s="22" t="s">
        <v>142</v>
      </c>
      <c r="BM208" s="22" t="s">
        <v>524</v>
      </c>
    </row>
    <row r="209" s="12" customFormat="1">
      <c r="B209" s="253"/>
      <c r="C209" s="254"/>
      <c r="D209" s="233" t="s">
        <v>144</v>
      </c>
      <c r="E209" s="255" t="s">
        <v>21</v>
      </c>
      <c r="F209" s="256" t="s">
        <v>525</v>
      </c>
      <c r="G209" s="254"/>
      <c r="H209" s="255" t="s">
        <v>21</v>
      </c>
      <c r="I209" s="257"/>
      <c r="J209" s="254"/>
      <c r="K209" s="254"/>
      <c r="L209" s="258"/>
      <c r="M209" s="259"/>
      <c r="N209" s="260"/>
      <c r="O209" s="260"/>
      <c r="P209" s="260"/>
      <c r="Q209" s="260"/>
      <c r="R209" s="260"/>
      <c r="S209" s="260"/>
      <c r="T209" s="261"/>
      <c r="AT209" s="262" t="s">
        <v>144</v>
      </c>
      <c r="AU209" s="262" t="s">
        <v>86</v>
      </c>
      <c r="AV209" s="12" t="s">
        <v>84</v>
      </c>
      <c r="AW209" s="12" t="s">
        <v>39</v>
      </c>
      <c r="AX209" s="12" t="s">
        <v>76</v>
      </c>
      <c r="AY209" s="262" t="s">
        <v>135</v>
      </c>
    </row>
    <row r="210" s="11" customFormat="1">
      <c r="B210" s="231"/>
      <c r="C210" s="232"/>
      <c r="D210" s="233" t="s">
        <v>144</v>
      </c>
      <c r="E210" s="234" t="s">
        <v>21</v>
      </c>
      <c r="F210" s="235" t="s">
        <v>526</v>
      </c>
      <c r="G210" s="232"/>
      <c r="H210" s="236">
        <v>2.6240000000000001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144</v>
      </c>
      <c r="AU210" s="242" t="s">
        <v>86</v>
      </c>
      <c r="AV210" s="11" t="s">
        <v>86</v>
      </c>
      <c r="AW210" s="11" t="s">
        <v>39</v>
      </c>
      <c r="AX210" s="11" t="s">
        <v>76</v>
      </c>
      <c r="AY210" s="242" t="s">
        <v>135</v>
      </c>
    </row>
    <row r="211" s="10" customFormat="1" ht="29.88" customHeight="1">
      <c r="B211" s="203"/>
      <c r="C211" s="204"/>
      <c r="D211" s="205" t="s">
        <v>75</v>
      </c>
      <c r="E211" s="217" t="s">
        <v>527</v>
      </c>
      <c r="F211" s="217" t="s">
        <v>528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SUM(P212:P218)</f>
        <v>0</v>
      </c>
      <c r="Q211" s="211"/>
      <c r="R211" s="212">
        <f>SUM(R212:R218)</f>
        <v>0.30832500000000002</v>
      </c>
      <c r="S211" s="211"/>
      <c r="T211" s="213">
        <f>SUM(T212:T218)</f>
        <v>0</v>
      </c>
      <c r="AR211" s="214" t="s">
        <v>84</v>
      </c>
      <c r="AT211" s="215" t="s">
        <v>75</v>
      </c>
      <c r="AU211" s="215" t="s">
        <v>84</v>
      </c>
      <c r="AY211" s="214" t="s">
        <v>135</v>
      </c>
      <c r="BK211" s="216">
        <f>SUM(BK212:BK218)</f>
        <v>0</v>
      </c>
    </row>
    <row r="212" s="1" customFormat="1" ht="25.5" customHeight="1">
      <c r="B212" s="44"/>
      <c r="C212" s="219" t="s">
        <v>529</v>
      </c>
      <c r="D212" s="219" t="s">
        <v>137</v>
      </c>
      <c r="E212" s="220" t="s">
        <v>530</v>
      </c>
      <c r="F212" s="221" t="s">
        <v>531</v>
      </c>
      <c r="G212" s="222" t="s">
        <v>382</v>
      </c>
      <c r="H212" s="223">
        <v>11</v>
      </c>
      <c r="I212" s="224"/>
      <c r="J212" s="225">
        <f>ROUND(I212*H212,2)</f>
        <v>0</v>
      </c>
      <c r="K212" s="221" t="s">
        <v>141</v>
      </c>
      <c r="L212" s="70"/>
      <c r="M212" s="226" t="s">
        <v>21</v>
      </c>
      <c r="N212" s="227" t="s">
        <v>47</v>
      </c>
      <c r="O212" s="45"/>
      <c r="P212" s="228">
        <f>O212*H212</f>
        <v>0</v>
      </c>
      <c r="Q212" s="228">
        <v>0.016975000000000001</v>
      </c>
      <c r="R212" s="228">
        <f>Q212*H212</f>
        <v>0.186725</v>
      </c>
      <c r="S212" s="228">
        <v>0</v>
      </c>
      <c r="T212" s="229">
        <f>S212*H212</f>
        <v>0</v>
      </c>
      <c r="AR212" s="22" t="s">
        <v>142</v>
      </c>
      <c r="AT212" s="22" t="s">
        <v>137</v>
      </c>
      <c r="AU212" s="22" t="s">
        <v>86</v>
      </c>
      <c r="AY212" s="22" t="s">
        <v>135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22" t="s">
        <v>84</v>
      </c>
      <c r="BK212" s="230">
        <f>ROUND(I212*H212,2)</f>
        <v>0</v>
      </c>
      <c r="BL212" s="22" t="s">
        <v>142</v>
      </c>
      <c r="BM212" s="22" t="s">
        <v>532</v>
      </c>
    </row>
    <row r="213" s="12" customFormat="1">
      <c r="B213" s="253"/>
      <c r="C213" s="254"/>
      <c r="D213" s="233" t="s">
        <v>144</v>
      </c>
      <c r="E213" s="255" t="s">
        <v>21</v>
      </c>
      <c r="F213" s="256" t="s">
        <v>533</v>
      </c>
      <c r="G213" s="254"/>
      <c r="H213" s="255" t="s">
        <v>21</v>
      </c>
      <c r="I213" s="257"/>
      <c r="J213" s="254"/>
      <c r="K213" s="254"/>
      <c r="L213" s="258"/>
      <c r="M213" s="259"/>
      <c r="N213" s="260"/>
      <c r="O213" s="260"/>
      <c r="P213" s="260"/>
      <c r="Q213" s="260"/>
      <c r="R213" s="260"/>
      <c r="S213" s="260"/>
      <c r="T213" s="261"/>
      <c r="AT213" s="262" t="s">
        <v>144</v>
      </c>
      <c r="AU213" s="262" t="s">
        <v>86</v>
      </c>
      <c r="AV213" s="12" t="s">
        <v>84</v>
      </c>
      <c r="AW213" s="12" t="s">
        <v>39</v>
      </c>
      <c r="AX213" s="12" t="s">
        <v>76</v>
      </c>
      <c r="AY213" s="262" t="s">
        <v>135</v>
      </c>
    </row>
    <row r="214" s="11" customFormat="1">
      <c r="B214" s="231"/>
      <c r="C214" s="232"/>
      <c r="D214" s="233" t="s">
        <v>144</v>
      </c>
      <c r="E214" s="234" t="s">
        <v>21</v>
      </c>
      <c r="F214" s="235" t="s">
        <v>173</v>
      </c>
      <c r="G214" s="232"/>
      <c r="H214" s="236">
        <v>8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144</v>
      </c>
      <c r="AU214" s="242" t="s">
        <v>86</v>
      </c>
      <c r="AV214" s="11" t="s">
        <v>86</v>
      </c>
      <c r="AW214" s="11" t="s">
        <v>39</v>
      </c>
      <c r="AX214" s="11" t="s">
        <v>76</v>
      </c>
      <c r="AY214" s="242" t="s">
        <v>135</v>
      </c>
    </row>
    <row r="215" s="12" customFormat="1">
      <c r="B215" s="253"/>
      <c r="C215" s="254"/>
      <c r="D215" s="233" t="s">
        <v>144</v>
      </c>
      <c r="E215" s="255" t="s">
        <v>21</v>
      </c>
      <c r="F215" s="256" t="s">
        <v>534</v>
      </c>
      <c r="G215" s="254"/>
      <c r="H215" s="255" t="s">
        <v>21</v>
      </c>
      <c r="I215" s="257"/>
      <c r="J215" s="254"/>
      <c r="K215" s="254"/>
      <c r="L215" s="258"/>
      <c r="M215" s="259"/>
      <c r="N215" s="260"/>
      <c r="O215" s="260"/>
      <c r="P215" s="260"/>
      <c r="Q215" s="260"/>
      <c r="R215" s="260"/>
      <c r="S215" s="260"/>
      <c r="T215" s="261"/>
      <c r="AT215" s="262" t="s">
        <v>144</v>
      </c>
      <c r="AU215" s="262" t="s">
        <v>86</v>
      </c>
      <c r="AV215" s="12" t="s">
        <v>84</v>
      </c>
      <c r="AW215" s="12" t="s">
        <v>39</v>
      </c>
      <c r="AX215" s="12" t="s">
        <v>76</v>
      </c>
      <c r="AY215" s="262" t="s">
        <v>135</v>
      </c>
    </row>
    <row r="216" s="11" customFormat="1">
      <c r="B216" s="231"/>
      <c r="C216" s="232"/>
      <c r="D216" s="233" t="s">
        <v>144</v>
      </c>
      <c r="E216" s="234" t="s">
        <v>21</v>
      </c>
      <c r="F216" s="235" t="s">
        <v>149</v>
      </c>
      <c r="G216" s="232"/>
      <c r="H216" s="236">
        <v>3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144</v>
      </c>
      <c r="AU216" s="242" t="s">
        <v>86</v>
      </c>
      <c r="AV216" s="11" t="s">
        <v>86</v>
      </c>
      <c r="AW216" s="11" t="s">
        <v>39</v>
      </c>
      <c r="AX216" s="11" t="s">
        <v>76</v>
      </c>
      <c r="AY216" s="242" t="s">
        <v>135</v>
      </c>
    </row>
    <row r="217" s="1" customFormat="1" ht="16.5" customHeight="1">
      <c r="B217" s="44"/>
      <c r="C217" s="243" t="s">
        <v>535</v>
      </c>
      <c r="D217" s="243" t="s">
        <v>184</v>
      </c>
      <c r="E217" s="244" t="s">
        <v>536</v>
      </c>
      <c r="F217" s="245" t="s">
        <v>537</v>
      </c>
      <c r="G217" s="246" t="s">
        <v>382</v>
      </c>
      <c r="H217" s="247">
        <v>8</v>
      </c>
      <c r="I217" s="248"/>
      <c r="J217" s="249">
        <f>ROUND(I217*H217,2)</f>
        <v>0</v>
      </c>
      <c r="K217" s="245" t="s">
        <v>141</v>
      </c>
      <c r="L217" s="250"/>
      <c r="M217" s="251" t="s">
        <v>21</v>
      </c>
      <c r="N217" s="252" t="s">
        <v>47</v>
      </c>
      <c r="O217" s="45"/>
      <c r="P217" s="228">
        <f>O217*H217</f>
        <v>0</v>
      </c>
      <c r="Q217" s="228">
        <v>0.010999999999999999</v>
      </c>
      <c r="R217" s="228">
        <f>Q217*H217</f>
        <v>0.087999999999999995</v>
      </c>
      <c r="S217" s="228">
        <v>0</v>
      </c>
      <c r="T217" s="229">
        <f>S217*H217</f>
        <v>0</v>
      </c>
      <c r="AR217" s="22" t="s">
        <v>173</v>
      </c>
      <c r="AT217" s="22" t="s">
        <v>184</v>
      </c>
      <c r="AU217" s="22" t="s">
        <v>86</v>
      </c>
      <c r="AY217" s="22" t="s">
        <v>135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2" t="s">
        <v>84</v>
      </c>
      <c r="BK217" s="230">
        <f>ROUND(I217*H217,2)</f>
        <v>0</v>
      </c>
      <c r="BL217" s="22" t="s">
        <v>142</v>
      </c>
      <c r="BM217" s="22" t="s">
        <v>538</v>
      </c>
    </row>
    <row r="218" s="1" customFormat="1" ht="16.5" customHeight="1">
      <c r="B218" s="44"/>
      <c r="C218" s="243" t="s">
        <v>539</v>
      </c>
      <c r="D218" s="243" t="s">
        <v>184</v>
      </c>
      <c r="E218" s="244" t="s">
        <v>540</v>
      </c>
      <c r="F218" s="245" t="s">
        <v>541</v>
      </c>
      <c r="G218" s="246" t="s">
        <v>382</v>
      </c>
      <c r="H218" s="247">
        <v>3</v>
      </c>
      <c r="I218" s="248"/>
      <c r="J218" s="249">
        <f>ROUND(I218*H218,2)</f>
        <v>0</v>
      </c>
      <c r="K218" s="245" t="s">
        <v>141</v>
      </c>
      <c r="L218" s="250"/>
      <c r="M218" s="251" t="s">
        <v>21</v>
      </c>
      <c r="N218" s="252" t="s">
        <v>47</v>
      </c>
      <c r="O218" s="45"/>
      <c r="P218" s="228">
        <f>O218*H218</f>
        <v>0</v>
      </c>
      <c r="Q218" s="228">
        <v>0.0112</v>
      </c>
      <c r="R218" s="228">
        <f>Q218*H218</f>
        <v>0.033599999999999998</v>
      </c>
      <c r="S218" s="228">
        <v>0</v>
      </c>
      <c r="T218" s="229">
        <f>S218*H218</f>
        <v>0</v>
      </c>
      <c r="AR218" s="22" t="s">
        <v>173</v>
      </c>
      <c r="AT218" s="22" t="s">
        <v>184</v>
      </c>
      <c r="AU218" s="22" t="s">
        <v>86</v>
      </c>
      <c r="AY218" s="22" t="s">
        <v>135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2" t="s">
        <v>84</v>
      </c>
      <c r="BK218" s="230">
        <f>ROUND(I218*H218,2)</f>
        <v>0</v>
      </c>
      <c r="BL218" s="22" t="s">
        <v>142</v>
      </c>
      <c r="BM218" s="22" t="s">
        <v>542</v>
      </c>
    </row>
    <row r="219" s="10" customFormat="1" ht="29.88" customHeight="1">
      <c r="B219" s="203"/>
      <c r="C219" s="204"/>
      <c r="D219" s="205" t="s">
        <v>75</v>
      </c>
      <c r="E219" s="217" t="s">
        <v>173</v>
      </c>
      <c r="F219" s="217" t="s">
        <v>543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SUM(P220:P231)</f>
        <v>0</v>
      </c>
      <c r="Q219" s="211"/>
      <c r="R219" s="212">
        <f>SUM(R220:R231)</f>
        <v>0.58291000000000004</v>
      </c>
      <c r="S219" s="211"/>
      <c r="T219" s="213">
        <f>SUM(T220:T231)</f>
        <v>0</v>
      </c>
      <c r="AR219" s="214" t="s">
        <v>84</v>
      </c>
      <c r="AT219" s="215" t="s">
        <v>75</v>
      </c>
      <c r="AU219" s="215" t="s">
        <v>84</v>
      </c>
      <c r="AY219" s="214" t="s">
        <v>135</v>
      </c>
      <c r="BK219" s="216">
        <f>SUM(BK220:BK231)</f>
        <v>0</v>
      </c>
    </row>
    <row r="220" s="1" customFormat="1" ht="25.5" customHeight="1">
      <c r="B220" s="44"/>
      <c r="C220" s="219" t="s">
        <v>544</v>
      </c>
      <c r="D220" s="219" t="s">
        <v>137</v>
      </c>
      <c r="E220" s="220" t="s">
        <v>545</v>
      </c>
      <c r="F220" s="221" t="s">
        <v>546</v>
      </c>
      <c r="G220" s="222" t="s">
        <v>212</v>
      </c>
      <c r="H220" s="223">
        <v>41</v>
      </c>
      <c r="I220" s="224"/>
      <c r="J220" s="225">
        <f>ROUND(I220*H220,2)</f>
        <v>0</v>
      </c>
      <c r="K220" s="221" t="s">
        <v>141</v>
      </c>
      <c r="L220" s="70"/>
      <c r="M220" s="226" t="s">
        <v>21</v>
      </c>
      <c r="N220" s="227" t="s">
        <v>47</v>
      </c>
      <c r="O220" s="45"/>
      <c r="P220" s="228">
        <f>O220*H220</f>
        <v>0</v>
      </c>
      <c r="Q220" s="228">
        <v>0.0012800000000000001</v>
      </c>
      <c r="R220" s="228">
        <f>Q220*H220</f>
        <v>0.052480000000000006</v>
      </c>
      <c r="S220" s="228">
        <v>0</v>
      </c>
      <c r="T220" s="229">
        <f>S220*H220</f>
        <v>0</v>
      </c>
      <c r="AR220" s="22" t="s">
        <v>142</v>
      </c>
      <c r="AT220" s="22" t="s">
        <v>137</v>
      </c>
      <c r="AU220" s="22" t="s">
        <v>86</v>
      </c>
      <c r="AY220" s="22" t="s">
        <v>135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2" t="s">
        <v>84</v>
      </c>
      <c r="BK220" s="230">
        <f>ROUND(I220*H220,2)</f>
        <v>0</v>
      </c>
      <c r="BL220" s="22" t="s">
        <v>142</v>
      </c>
      <c r="BM220" s="22" t="s">
        <v>547</v>
      </c>
    </row>
    <row r="221" s="1" customFormat="1" ht="25.5" customHeight="1">
      <c r="B221" s="44"/>
      <c r="C221" s="219" t="s">
        <v>548</v>
      </c>
      <c r="D221" s="219" t="s">
        <v>137</v>
      </c>
      <c r="E221" s="220" t="s">
        <v>549</v>
      </c>
      <c r="F221" s="221" t="s">
        <v>550</v>
      </c>
      <c r="G221" s="222" t="s">
        <v>212</v>
      </c>
      <c r="H221" s="223">
        <v>3</v>
      </c>
      <c r="I221" s="224"/>
      <c r="J221" s="225">
        <f>ROUND(I221*H221,2)</f>
        <v>0</v>
      </c>
      <c r="K221" s="221" t="s">
        <v>141</v>
      </c>
      <c r="L221" s="70"/>
      <c r="M221" s="226" t="s">
        <v>21</v>
      </c>
      <c r="N221" s="227" t="s">
        <v>47</v>
      </c>
      <c r="O221" s="45"/>
      <c r="P221" s="228">
        <f>O221*H221</f>
        <v>0</v>
      </c>
      <c r="Q221" s="228">
        <v>0.0027399999999999998</v>
      </c>
      <c r="R221" s="228">
        <f>Q221*H221</f>
        <v>0.0082199999999999999</v>
      </c>
      <c r="S221" s="228">
        <v>0</v>
      </c>
      <c r="T221" s="229">
        <f>S221*H221</f>
        <v>0</v>
      </c>
      <c r="AR221" s="22" t="s">
        <v>142</v>
      </c>
      <c r="AT221" s="22" t="s">
        <v>137</v>
      </c>
      <c r="AU221" s="22" t="s">
        <v>86</v>
      </c>
      <c r="AY221" s="22" t="s">
        <v>135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22" t="s">
        <v>84</v>
      </c>
      <c r="BK221" s="230">
        <f>ROUND(I221*H221,2)</f>
        <v>0</v>
      </c>
      <c r="BL221" s="22" t="s">
        <v>142</v>
      </c>
      <c r="BM221" s="22" t="s">
        <v>551</v>
      </c>
    </row>
    <row r="222" s="1" customFormat="1" ht="25.5" customHeight="1">
      <c r="B222" s="44"/>
      <c r="C222" s="219" t="s">
        <v>552</v>
      </c>
      <c r="D222" s="219" t="s">
        <v>137</v>
      </c>
      <c r="E222" s="220" t="s">
        <v>553</v>
      </c>
      <c r="F222" s="221" t="s">
        <v>554</v>
      </c>
      <c r="G222" s="222" t="s">
        <v>382</v>
      </c>
      <c r="H222" s="223">
        <v>26</v>
      </c>
      <c r="I222" s="224"/>
      <c r="J222" s="225">
        <f>ROUND(I222*H222,2)</f>
        <v>0</v>
      </c>
      <c r="K222" s="221" t="s">
        <v>141</v>
      </c>
      <c r="L222" s="70"/>
      <c r="M222" s="226" t="s">
        <v>21</v>
      </c>
      <c r="N222" s="227" t="s">
        <v>47</v>
      </c>
      <c r="O222" s="45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AR222" s="22" t="s">
        <v>142</v>
      </c>
      <c r="AT222" s="22" t="s">
        <v>137</v>
      </c>
      <c r="AU222" s="22" t="s">
        <v>86</v>
      </c>
      <c r="AY222" s="22" t="s">
        <v>135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2" t="s">
        <v>84</v>
      </c>
      <c r="BK222" s="230">
        <f>ROUND(I222*H222,2)</f>
        <v>0</v>
      </c>
      <c r="BL222" s="22" t="s">
        <v>142</v>
      </c>
      <c r="BM222" s="22" t="s">
        <v>555</v>
      </c>
    </row>
    <row r="223" s="1" customFormat="1" ht="25.5" customHeight="1">
      <c r="B223" s="44"/>
      <c r="C223" s="243" t="s">
        <v>556</v>
      </c>
      <c r="D223" s="243" t="s">
        <v>184</v>
      </c>
      <c r="E223" s="244" t="s">
        <v>557</v>
      </c>
      <c r="F223" s="245" t="s">
        <v>558</v>
      </c>
      <c r="G223" s="246" t="s">
        <v>382</v>
      </c>
      <c r="H223" s="247">
        <v>5</v>
      </c>
      <c r="I223" s="248"/>
      <c r="J223" s="249">
        <f>ROUND(I223*H223,2)</f>
        <v>0</v>
      </c>
      <c r="K223" s="245" t="s">
        <v>141</v>
      </c>
      <c r="L223" s="250"/>
      <c r="M223" s="251" t="s">
        <v>21</v>
      </c>
      <c r="N223" s="252" t="s">
        <v>47</v>
      </c>
      <c r="O223" s="45"/>
      <c r="P223" s="228">
        <f>O223*H223</f>
        <v>0</v>
      </c>
      <c r="Q223" s="228">
        <v>0.0060000000000000001</v>
      </c>
      <c r="R223" s="228">
        <f>Q223*H223</f>
        <v>0.029999999999999999</v>
      </c>
      <c r="S223" s="228">
        <v>0</v>
      </c>
      <c r="T223" s="229">
        <f>S223*H223</f>
        <v>0</v>
      </c>
      <c r="AR223" s="22" t="s">
        <v>173</v>
      </c>
      <c r="AT223" s="22" t="s">
        <v>184</v>
      </c>
      <c r="AU223" s="22" t="s">
        <v>86</v>
      </c>
      <c r="AY223" s="22" t="s">
        <v>135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22" t="s">
        <v>84</v>
      </c>
      <c r="BK223" s="230">
        <f>ROUND(I223*H223,2)</f>
        <v>0</v>
      </c>
      <c r="BL223" s="22" t="s">
        <v>142</v>
      </c>
      <c r="BM223" s="22" t="s">
        <v>559</v>
      </c>
    </row>
    <row r="224" s="1" customFormat="1" ht="16.5" customHeight="1">
      <c r="B224" s="44"/>
      <c r="C224" s="243" t="s">
        <v>560</v>
      </c>
      <c r="D224" s="243" t="s">
        <v>184</v>
      </c>
      <c r="E224" s="244" t="s">
        <v>561</v>
      </c>
      <c r="F224" s="245" t="s">
        <v>562</v>
      </c>
      <c r="G224" s="246" t="s">
        <v>382</v>
      </c>
      <c r="H224" s="247">
        <v>4</v>
      </c>
      <c r="I224" s="248"/>
      <c r="J224" s="249">
        <f>ROUND(I224*H224,2)</f>
        <v>0</v>
      </c>
      <c r="K224" s="245" t="s">
        <v>141</v>
      </c>
      <c r="L224" s="250"/>
      <c r="M224" s="251" t="s">
        <v>21</v>
      </c>
      <c r="N224" s="252" t="s">
        <v>47</v>
      </c>
      <c r="O224" s="45"/>
      <c r="P224" s="228">
        <f>O224*H224</f>
        <v>0</v>
      </c>
      <c r="Q224" s="228">
        <v>0.00025999999999999998</v>
      </c>
      <c r="R224" s="228">
        <f>Q224*H224</f>
        <v>0.0010399999999999999</v>
      </c>
      <c r="S224" s="228">
        <v>0</v>
      </c>
      <c r="T224" s="229">
        <f>S224*H224</f>
        <v>0</v>
      </c>
      <c r="AR224" s="22" t="s">
        <v>173</v>
      </c>
      <c r="AT224" s="22" t="s">
        <v>184</v>
      </c>
      <c r="AU224" s="22" t="s">
        <v>86</v>
      </c>
      <c r="AY224" s="22" t="s">
        <v>135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22" t="s">
        <v>84</v>
      </c>
      <c r="BK224" s="230">
        <f>ROUND(I224*H224,2)</f>
        <v>0</v>
      </c>
      <c r="BL224" s="22" t="s">
        <v>142</v>
      </c>
      <c r="BM224" s="22" t="s">
        <v>563</v>
      </c>
    </row>
    <row r="225" s="1" customFormat="1" ht="16.5" customHeight="1">
      <c r="B225" s="44"/>
      <c r="C225" s="243" t="s">
        <v>564</v>
      </c>
      <c r="D225" s="243" t="s">
        <v>184</v>
      </c>
      <c r="E225" s="244" t="s">
        <v>565</v>
      </c>
      <c r="F225" s="245" t="s">
        <v>566</v>
      </c>
      <c r="G225" s="246" t="s">
        <v>382</v>
      </c>
      <c r="H225" s="247">
        <v>1</v>
      </c>
      <c r="I225" s="248"/>
      <c r="J225" s="249">
        <f>ROUND(I225*H225,2)</f>
        <v>0</v>
      </c>
      <c r="K225" s="245" t="s">
        <v>141</v>
      </c>
      <c r="L225" s="250"/>
      <c r="M225" s="251" t="s">
        <v>21</v>
      </c>
      <c r="N225" s="252" t="s">
        <v>47</v>
      </c>
      <c r="O225" s="45"/>
      <c r="P225" s="228">
        <f>O225*H225</f>
        <v>0</v>
      </c>
      <c r="Q225" s="228">
        <v>0.00040999999999999999</v>
      </c>
      <c r="R225" s="228">
        <f>Q225*H225</f>
        <v>0.00040999999999999999</v>
      </c>
      <c r="S225" s="228">
        <v>0</v>
      </c>
      <c r="T225" s="229">
        <f>S225*H225</f>
        <v>0</v>
      </c>
      <c r="AR225" s="22" t="s">
        <v>173</v>
      </c>
      <c r="AT225" s="22" t="s">
        <v>184</v>
      </c>
      <c r="AU225" s="22" t="s">
        <v>86</v>
      </c>
      <c r="AY225" s="22" t="s">
        <v>135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2" t="s">
        <v>84</v>
      </c>
      <c r="BK225" s="230">
        <f>ROUND(I225*H225,2)</f>
        <v>0</v>
      </c>
      <c r="BL225" s="22" t="s">
        <v>142</v>
      </c>
      <c r="BM225" s="22" t="s">
        <v>567</v>
      </c>
    </row>
    <row r="226" s="1" customFormat="1" ht="16.5" customHeight="1">
      <c r="B226" s="44"/>
      <c r="C226" s="243" t="s">
        <v>568</v>
      </c>
      <c r="D226" s="243" t="s">
        <v>184</v>
      </c>
      <c r="E226" s="244" t="s">
        <v>569</v>
      </c>
      <c r="F226" s="245" t="s">
        <v>570</v>
      </c>
      <c r="G226" s="246" t="s">
        <v>382</v>
      </c>
      <c r="H226" s="247">
        <v>10</v>
      </c>
      <c r="I226" s="248"/>
      <c r="J226" s="249">
        <f>ROUND(I226*H226,2)</f>
        <v>0</v>
      </c>
      <c r="K226" s="245" t="s">
        <v>141</v>
      </c>
      <c r="L226" s="250"/>
      <c r="M226" s="251" t="s">
        <v>21</v>
      </c>
      <c r="N226" s="252" t="s">
        <v>47</v>
      </c>
      <c r="O226" s="45"/>
      <c r="P226" s="228">
        <f>O226*H226</f>
        <v>0</v>
      </c>
      <c r="Q226" s="228">
        <v>0.00034000000000000002</v>
      </c>
      <c r="R226" s="228">
        <f>Q226*H226</f>
        <v>0.0034000000000000002</v>
      </c>
      <c r="S226" s="228">
        <v>0</v>
      </c>
      <c r="T226" s="229">
        <f>S226*H226</f>
        <v>0</v>
      </c>
      <c r="AR226" s="22" t="s">
        <v>173</v>
      </c>
      <c r="AT226" s="22" t="s">
        <v>184</v>
      </c>
      <c r="AU226" s="22" t="s">
        <v>86</v>
      </c>
      <c r="AY226" s="22" t="s">
        <v>135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22" t="s">
        <v>84</v>
      </c>
      <c r="BK226" s="230">
        <f>ROUND(I226*H226,2)</f>
        <v>0</v>
      </c>
      <c r="BL226" s="22" t="s">
        <v>142</v>
      </c>
      <c r="BM226" s="22" t="s">
        <v>571</v>
      </c>
    </row>
    <row r="227" s="1" customFormat="1" ht="16.5" customHeight="1">
      <c r="B227" s="44"/>
      <c r="C227" s="243" t="s">
        <v>572</v>
      </c>
      <c r="D227" s="243" t="s">
        <v>184</v>
      </c>
      <c r="E227" s="244" t="s">
        <v>573</v>
      </c>
      <c r="F227" s="245" t="s">
        <v>574</v>
      </c>
      <c r="G227" s="246" t="s">
        <v>382</v>
      </c>
      <c r="H227" s="247">
        <v>2</v>
      </c>
      <c r="I227" s="248"/>
      <c r="J227" s="249">
        <f>ROUND(I227*H227,2)</f>
        <v>0</v>
      </c>
      <c r="K227" s="245" t="s">
        <v>141</v>
      </c>
      <c r="L227" s="250"/>
      <c r="M227" s="251" t="s">
        <v>21</v>
      </c>
      <c r="N227" s="252" t="s">
        <v>47</v>
      </c>
      <c r="O227" s="45"/>
      <c r="P227" s="228">
        <f>O227*H227</f>
        <v>0</v>
      </c>
      <c r="Q227" s="228">
        <v>0.00022000000000000001</v>
      </c>
      <c r="R227" s="228">
        <f>Q227*H227</f>
        <v>0.00044000000000000002</v>
      </c>
      <c r="S227" s="228">
        <v>0</v>
      </c>
      <c r="T227" s="229">
        <f>S227*H227</f>
        <v>0</v>
      </c>
      <c r="AR227" s="22" t="s">
        <v>173</v>
      </c>
      <c r="AT227" s="22" t="s">
        <v>184</v>
      </c>
      <c r="AU227" s="22" t="s">
        <v>86</v>
      </c>
      <c r="AY227" s="22" t="s">
        <v>135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2" t="s">
        <v>84</v>
      </c>
      <c r="BK227" s="230">
        <f>ROUND(I227*H227,2)</f>
        <v>0</v>
      </c>
      <c r="BL227" s="22" t="s">
        <v>142</v>
      </c>
      <c r="BM227" s="22" t="s">
        <v>575</v>
      </c>
    </row>
    <row r="228" s="1" customFormat="1" ht="16.5" customHeight="1">
      <c r="B228" s="44"/>
      <c r="C228" s="243" t="s">
        <v>576</v>
      </c>
      <c r="D228" s="243" t="s">
        <v>184</v>
      </c>
      <c r="E228" s="244" t="s">
        <v>577</v>
      </c>
      <c r="F228" s="245" t="s">
        <v>578</v>
      </c>
      <c r="G228" s="246" t="s">
        <v>382</v>
      </c>
      <c r="H228" s="247">
        <v>2</v>
      </c>
      <c r="I228" s="248"/>
      <c r="J228" s="249">
        <f>ROUND(I228*H228,2)</f>
        <v>0</v>
      </c>
      <c r="K228" s="245" t="s">
        <v>141</v>
      </c>
      <c r="L228" s="250"/>
      <c r="M228" s="251" t="s">
        <v>21</v>
      </c>
      <c r="N228" s="252" t="s">
        <v>47</v>
      </c>
      <c r="O228" s="45"/>
      <c r="P228" s="228">
        <f>O228*H228</f>
        <v>0</v>
      </c>
      <c r="Q228" s="228">
        <v>0.00076999999999999996</v>
      </c>
      <c r="R228" s="228">
        <f>Q228*H228</f>
        <v>0.0015399999999999999</v>
      </c>
      <c r="S228" s="228">
        <v>0</v>
      </c>
      <c r="T228" s="229">
        <f>S228*H228</f>
        <v>0</v>
      </c>
      <c r="AR228" s="22" t="s">
        <v>173</v>
      </c>
      <c r="AT228" s="22" t="s">
        <v>184</v>
      </c>
      <c r="AU228" s="22" t="s">
        <v>86</v>
      </c>
      <c r="AY228" s="22" t="s">
        <v>135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22" t="s">
        <v>84</v>
      </c>
      <c r="BK228" s="230">
        <f>ROUND(I228*H228,2)</f>
        <v>0</v>
      </c>
      <c r="BL228" s="22" t="s">
        <v>142</v>
      </c>
      <c r="BM228" s="22" t="s">
        <v>579</v>
      </c>
    </row>
    <row r="229" s="1" customFormat="1" ht="16.5" customHeight="1">
      <c r="B229" s="44"/>
      <c r="C229" s="243" t="s">
        <v>580</v>
      </c>
      <c r="D229" s="243" t="s">
        <v>184</v>
      </c>
      <c r="E229" s="244" t="s">
        <v>581</v>
      </c>
      <c r="F229" s="245" t="s">
        <v>582</v>
      </c>
      <c r="G229" s="246" t="s">
        <v>382</v>
      </c>
      <c r="H229" s="247">
        <v>2</v>
      </c>
      <c r="I229" s="248"/>
      <c r="J229" s="249">
        <f>ROUND(I229*H229,2)</f>
        <v>0</v>
      </c>
      <c r="K229" s="245" t="s">
        <v>141</v>
      </c>
      <c r="L229" s="250"/>
      <c r="M229" s="251" t="s">
        <v>21</v>
      </c>
      <c r="N229" s="252" t="s">
        <v>47</v>
      </c>
      <c r="O229" s="45"/>
      <c r="P229" s="228">
        <f>O229*H229</f>
        <v>0</v>
      </c>
      <c r="Q229" s="228">
        <v>0.00035</v>
      </c>
      <c r="R229" s="228">
        <f>Q229*H229</f>
        <v>0.00069999999999999999</v>
      </c>
      <c r="S229" s="228">
        <v>0</v>
      </c>
      <c r="T229" s="229">
        <f>S229*H229</f>
        <v>0</v>
      </c>
      <c r="AR229" s="22" t="s">
        <v>173</v>
      </c>
      <c r="AT229" s="22" t="s">
        <v>184</v>
      </c>
      <c r="AU229" s="22" t="s">
        <v>86</v>
      </c>
      <c r="AY229" s="22" t="s">
        <v>135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22" t="s">
        <v>84</v>
      </c>
      <c r="BK229" s="230">
        <f>ROUND(I229*H229,2)</f>
        <v>0</v>
      </c>
      <c r="BL229" s="22" t="s">
        <v>142</v>
      </c>
      <c r="BM229" s="22" t="s">
        <v>583</v>
      </c>
    </row>
    <row r="230" s="1" customFormat="1" ht="25.5" customHeight="1">
      <c r="B230" s="44"/>
      <c r="C230" s="219" t="s">
        <v>584</v>
      </c>
      <c r="D230" s="219" t="s">
        <v>137</v>
      </c>
      <c r="E230" s="220" t="s">
        <v>585</v>
      </c>
      <c r="F230" s="221" t="s">
        <v>586</v>
      </c>
      <c r="G230" s="222" t="s">
        <v>382</v>
      </c>
      <c r="H230" s="223">
        <v>2</v>
      </c>
      <c r="I230" s="224"/>
      <c r="J230" s="225">
        <f>ROUND(I230*H230,2)</f>
        <v>0</v>
      </c>
      <c r="K230" s="221" t="s">
        <v>141</v>
      </c>
      <c r="L230" s="70"/>
      <c r="M230" s="226" t="s">
        <v>21</v>
      </c>
      <c r="N230" s="227" t="s">
        <v>47</v>
      </c>
      <c r="O230" s="45"/>
      <c r="P230" s="228">
        <f>O230*H230</f>
        <v>0</v>
      </c>
      <c r="Q230" s="228">
        <v>0.21734000000000001</v>
      </c>
      <c r="R230" s="228">
        <f>Q230*H230</f>
        <v>0.43468000000000001</v>
      </c>
      <c r="S230" s="228">
        <v>0</v>
      </c>
      <c r="T230" s="229">
        <f>S230*H230</f>
        <v>0</v>
      </c>
      <c r="AR230" s="22" t="s">
        <v>142</v>
      </c>
      <c r="AT230" s="22" t="s">
        <v>137</v>
      </c>
      <c r="AU230" s="22" t="s">
        <v>86</v>
      </c>
      <c r="AY230" s="22" t="s">
        <v>135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22" t="s">
        <v>84</v>
      </c>
      <c r="BK230" s="230">
        <f>ROUND(I230*H230,2)</f>
        <v>0</v>
      </c>
      <c r="BL230" s="22" t="s">
        <v>142</v>
      </c>
      <c r="BM230" s="22" t="s">
        <v>587</v>
      </c>
    </row>
    <row r="231" s="1" customFormat="1" ht="38.25" customHeight="1">
      <c r="B231" s="44"/>
      <c r="C231" s="243" t="s">
        <v>588</v>
      </c>
      <c r="D231" s="243" t="s">
        <v>184</v>
      </c>
      <c r="E231" s="244" t="s">
        <v>589</v>
      </c>
      <c r="F231" s="245" t="s">
        <v>590</v>
      </c>
      <c r="G231" s="246" t="s">
        <v>382</v>
      </c>
      <c r="H231" s="247">
        <v>2</v>
      </c>
      <c r="I231" s="248"/>
      <c r="J231" s="249">
        <f>ROUND(I231*H231,2)</f>
        <v>0</v>
      </c>
      <c r="K231" s="245" t="s">
        <v>21</v>
      </c>
      <c r="L231" s="250"/>
      <c r="M231" s="251" t="s">
        <v>21</v>
      </c>
      <c r="N231" s="252" t="s">
        <v>47</v>
      </c>
      <c r="O231" s="45"/>
      <c r="P231" s="228">
        <f>O231*H231</f>
        <v>0</v>
      </c>
      <c r="Q231" s="228">
        <v>0.025000000000000001</v>
      </c>
      <c r="R231" s="228">
        <f>Q231*H231</f>
        <v>0.050000000000000003</v>
      </c>
      <c r="S231" s="228">
        <v>0</v>
      </c>
      <c r="T231" s="229">
        <f>S231*H231</f>
        <v>0</v>
      </c>
      <c r="AR231" s="22" t="s">
        <v>173</v>
      </c>
      <c r="AT231" s="22" t="s">
        <v>184</v>
      </c>
      <c r="AU231" s="22" t="s">
        <v>86</v>
      </c>
      <c r="AY231" s="22" t="s">
        <v>135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22" t="s">
        <v>84</v>
      </c>
      <c r="BK231" s="230">
        <f>ROUND(I231*H231,2)</f>
        <v>0</v>
      </c>
      <c r="BL231" s="22" t="s">
        <v>142</v>
      </c>
      <c r="BM231" s="22" t="s">
        <v>591</v>
      </c>
    </row>
    <row r="232" s="10" customFormat="1" ht="29.88" customHeight="1">
      <c r="B232" s="203"/>
      <c r="C232" s="204"/>
      <c r="D232" s="205" t="s">
        <v>75</v>
      </c>
      <c r="E232" s="217" t="s">
        <v>592</v>
      </c>
      <c r="F232" s="217" t="s">
        <v>593</v>
      </c>
      <c r="G232" s="204"/>
      <c r="H232" s="204"/>
      <c r="I232" s="207"/>
      <c r="J232" s="218">
        <f>BK232</f>
        <v>0</v>
      </c>
      <c r="K232" s="204"/>
      <c r="L232" s="209"/>
      <c r="M232" s="210"/>
      <c r="N232" s="211"/>
      <c r="O232" s="211"/>
      <c r="P232" s="212">
        <f>SUM(P233:P234)</f>
        <v>0</v>
      </c>
      <c r="Q232" s="211"/>
      <c r="R232" s="212">
        <f>SUM(R233:R234)</f>
        <v>0.0067755999999999988</v>
      </c>
      <c r="S232" s="211"/>
      <c r="T232" s="213">
        <f>SUM(T233:T234)</f>
        <v>0</v>
      </c>
      <c r="AR232" s="214" t="s">
        <v>84</v>
      </c>
      <c r="AT232" s="215" t="s">
        <v>75</v>
      </c>
      <c r="AU232" s="215" t="s">
        <v>84</v>
      </c>
      <c r="AY232" s="214" t="s">
        <v>135</v>
      </c>
      <c r="BK232" s="216">
        <f>SUM(BK233:BK234)</f>
        <v>0</v>
      </c>
    </row>
    <row r="233" s="1" customFormat="1" ht="25.5" customHeight="1">
      <c r="B233" s="44"/>
      <c r="C233" s="219" t="s">
        <v>594</v>
      </c>
      <c r="D233" s="219" t="s">
        <v>137</v>
      </c>
      <c r="E233" s="220" t="s">
        <v>595</v>
      </c>
      <c r="F233" s="221" t="s">
        <v>596</v>
      </c>
      <c r="G233" s="222" t="s">
        <v>140</v>
      </c>
      <c r="H233" s="223">
        <v>52.119999999999997</v>
      </c>
      <c r="I233" s="224"/>
      <c r="J233" s="225">
        <f>ROUND(I233*H233,2)</f>
        <v>0</v>
      </c>
      <c r="K233" s="221" t="s">
        <v>141</v>
      </c>
      <c r="L233" s="70"/>
      <c r="M233" s="226" t="s">
        <v>21</v>
      </c>
      <c r="N233" s="227" t="s">
        <v>47</v>
      </c>
      <c r="O233" s="45"/>
      <c r="P233" s="228">
        <f>O233*H233</f>
        <v>0</v>
      </c>
      <c r="Q233" s="228">
        <v>0.00012999999999999999</v>
      </c>
      <c r="R233" s="228">
        <f>Q233*H233</f>
        <v>0.0067755999999999988</v>
      </c>
      <c r="S233" s="228">
        <v>0</v>
      </c>
      <c r="T233" s="229">
        <f>S233*H233</f>
        <v>0</v>
      </c>
      <c r="AR233" s="22" t="s">
        <v>142</v>
      </c>
      <c r="AT233" s="22" t="s">
        <v>137</v>
      </c>
      <c r="AU233" s="22" t="s">
        <v>86</v>
      </c>
      <c r="AY233" s="22" t="s">
        <v>135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22" t="s">
        <v>84</v>
      </c>
      <c r="BK233" s="230">
        <f>ROUND(I233*H233,2)</f>
        <v>0</v>
      </c>
      <c r="BL233" s="22" t="s">
        <v>142</v>
      </c>
      <c r="BM233" s="22" t="s">
        <v>597</v>
      </c>
    </row>
    <row r="234" s="11" customFormat="1">
      <c r="B234" s="231"/>
      <c r="C234" s="232"/>
      <c r="D234" s="233" t="s">
        <v>144</v>
      </c>
      <c r="E234" s="234" t="s">
        <v>21</v>
      </c>
      <c r="F234" s="235" t="s">
        <v>598</v>
      </c>
      <c r="G234" s="232"/>
      <c r="H234" s="236">
        <v>52.119999999999997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144</v>
      </c>
      <c r="AU234" s="242" t="s">
        <v>86</v>
      </c>
      <c r="AV234" s="11" t="s">
        <v>86</v>
      </c>
      <c r="AW234" s="11" t="s">
        <v>39</v>
      </c>
      <c r="AX234" s="11" t="s">
        <v>76</v>
      </c>
      <c r="AY234" s="242" t="s">
        <v>135</v>
      </c>
    </row>
    <row r="235" s="10" customFormat="1" ht="29.88" customHeight="1">
      <c r="B235" s="203"/>
      <c r="C235" s="204"/>
      <c r="D235" s="205" t="s">
        <v>75</v>
      </c>
      <c r="E235" s="217" t="s">
        <v>599</v>
      </c>
      <c r="F235" s="217" t="s">
        <v>600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SUM(P236:P239)</f>
        <v>0</v>
      </c>
      <c r="Q235" s="211"/>
      <c r="R235" s="212">
        <f>SUM(R236:R239)</f>
        <v>0.0020587399999999999</v>
      </c>
      <c r="S235" s="211"/>
      <c r="T235" s="213">
        <f>SUM(T236:T239)</f>
        <v>0</v>
      </c>
      <c r="AR235" s="214" t="s">
        <v>84</v>
      </c>
      <c r="AT235" s="215" t="s">
        <v>75</v>
      </c>
      <c r="AU235" s="215" t="s">
        <v>84</v>
      </c>
      <c r="AY235" s="214" t="s">
        <v>135</v>
      </c>
      <c r="BK235" s="216">
        <f>SUM(BK236:BK239)</f>
        <v>0</v>
      </c>
    </row>
    <row r="236" s="1" customFormat="1" ht="16.5" customHeight="1">
      <c r="B236" s="44"/>
      <c r="C236" s="219" t="s">
        <v>601</v>
      </c>
      <c r="D236" s="219" t="s">
        <v>137</v>
      </c>
      <c r="E236" s="220" t="s">
        <v>602</v>
      </c>
      <c r="F236" s="221" t="s">
        <v>603</v>
      </c>
      <c r="G236" s="222" t="s">
        <v>289</v>
      </c>
      <c r="H236" s="223">
        <v>1</v>
      </c>
      <c r="I236" s="224"/>
      <c r="J236" s="225">
        <f>ROUND(I236*H236,2)</f>
        <v>0</v>
      </c>
      <c r="K236" s="221" t="s">
        <v>21</v>
      </c>
      <c r="L236" s="70"/>
      <c r="M236" s="226" t="s">
        <v>21</v>
      </c>
      <c r="N236" s="227" t="s">
        <v>47</v>
      </c>
      <c r="O236" s="45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AR236" s="22" t="s">
        <v>142</v>
      </c>
      <c r="AT236" s="22" t="s">
        <v>137</v>
      </c>
      <c r="AU236" s="22" t="s">
        <v>86</v>
      </c>
      <c r="AY236" s="22" t="s">
        <v>135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22" t="s">
        <v>84</v>
      </c>
      <c r="BK236" s="230">
        <f>ROUND(I236*H236,2)</f>
        <v>0</v>
      </c>
      <c r="BL236" s="22" t="s">
        <v>142</v>
      </c>
      <c r="BM236" s="22" t="s">
        <v>604</v>
      </c>
    </row>
    <row r="237" s="1" customFormat="1" ht="51" customHeight="1">
      <c r="B237" s="44"/>
      <c r="C237" s="219" t="s">
        <v>605</v>
      </c>
      <c r="D237" s="219" t="s">
        <v>137</v>
      </c>
      <c r="E237" s="220" t="s">
        <v>606</v>
      </c>
      <c r="F237" s="221" t="s">
        <v>607</v>
      </c>
      <c r="G237" s="222" t="s">
        <v>289</v>
      </c>
      <c r="H237" s="223">
        <v>1</v>
      </c>
      <c r="I237" s="224"/>
      <c r="J237" s="225">
        <f>ROUND(I237*H237,2)</f>
        <v>0</v>
      </c>
      <c r="K237" s="221" t="s">
        <v>21</v>
      </c>
      <c r="L237" s="70"/>
      <c r="M237" s="226" t="s">
        <v>21</v>
      </c>
      <c r="N237" s="227" t="s">
        <v>47</v>
      </c>
      <c r="O237" s="45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AR237" s="22" t="s">
        <v>142</v>
      </c>
      <c r="AT237" s="22" t="s">
        <v>137</v>
      </c>
      <c r="AU237" s="22" t="s">
        <v>86</v>
      </c>
      <c r="AY237" s="22" t="s">
        <v>135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22" t="s">
        <v>84</v>
      </c>
      <c r="BK237" s="230">
        <f>ROUND(I237*H237,2)</f>
        <v>0</v>
      </c>
      <c r="BL237" s="22" t="s">
        <v>142</v>
      </c>
      <c r="BM237" s="22" t="s">
        <v>608</v>
      </c>
    </row>
    <row r="238" s="1" customFormat="1" ht="38.25" customHeight="1">
      <c r="B238" s="44"/>
      <c r="C238" s="219" t="s">
        <v>609</v>
      </c>
      <c r="D238" s="219" t="s">
        <v>137</v>
      </c>
      <c r="E238" s="220" t="s">
        <v>610</v>
      </c>
      <c r="F238" s="221" t="s">
        <v>611</v>
      </c>
      <c r="G238" s="222" t="s">
        <v>382</v>
      </c>
      <c r="H238" s="223">
        <v>3</v>
      </c>
      <c r="I238" s="224"/>
      <c r="J238" s="225">
        <f>ROUND(I238*H238,2)</f>
        <v>0</v>
      </c>
      <c r="K238" s="221" t="s">
        <v>21</v>
      </c>
      <c r="L238" s="70"/>
      <c r="M238" s="226" t="s">
        <v>21</v>
      </c>
      <c r="N238" s="227" t="s">
        <v>47</v>
      </c>
      <c r="O238" s="45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AR238" s="22" t="s">
        <v>142</v>
      </c>
      <c r="AT238" s="22" t="s">
        <v>137</v>
      </c>
      <c r="AU238" s="22" t="s">
        <v>86</v>
      </c>
      <c r="AY238" s="22" t="s">
        <v>135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22" t="s">
        <v>84</v>
      </c>
      <c r="BK238" s="230">
        <f>ROUND(I238*H238,2)</f>
        <v>0</v>
      </c>
      <c r="BL238" s="22" t="s">
        <v>142</v>
      </c>
      <c r="BM238" s="22" t="s">
        <v>612</v>
      </c>
    </row>
    <row r="239" s="1" customFormat="1" ht="63.75" customHeight="1">
      <c r="B239" s="44"/>
      <c r="C239" s="219" t="s">
        <v>613</v>
      </c>
      <c r="D239" s="219" t="s">
        <v>137</v>
      </c>
      <c r="E239" s="220" t="s">
        <v>614</v>
      </c>
      <c r="F239" s="221" t="s">
        <v>615</v>
      </c>
      <c r="G239" s="222" t="s">
        <v>140</v>
      </c>
      <c r="H239" s="223">
        <v>52.119999999999997</v>
      </c>
      <c r="I239" s="224"/>
      <c r="J239" s="225">
        <f>ROUND(I239*H239,2)</f>
        <v>0</v>
      </c>
      <c r="K239" s="221" t="s">
        <v>141</v>
      </c>
      <c r="L239" s="70"/>
      <c r="M239" s="226" t="s">
        <v>21</v>
      </c>
      <c r="N239" s="227" t="s">
        <v>47</v>
      </c>
      <c r="O239" s="45"/>
      <c r="P239" s="228">
        <f>O239*H239</f>
        <v>0</v>
      </c>
      <c r="Q239" s="228">
        <v>3.9499999999999998E-05</v>
      </c>
      <c r="R239" s="228">
        <f>Q239*H239</f>
        <v>0.0020587399999999999</v>
      </c>
      <c r="S239" s="228">
        <v>0</v>
      </c>
      <c r="T239" s="229">
        <f>S239*H239</f>
        <v>0</v>
      </c>
      <c r="AR239" s="22" t="s">
        <v>142</v>
      </c>
      <c r="AT239" s="22" t="s">
        <v>137</v>
      </c>
      <c r="AU239" s="22" t="s">
        <v>86</v>
      </c>
      <c r="AY239" s="22" t="s">
        <v>135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22" t="s">
        <v>84</v>
      </c>
      <c r="BK239" s="230">
        <f>ROUND(I239*H239,2)</f>
        <v>0</v>
      </c>
      <c r="BL239" s="22" t="s">
        <v>142</v>
      </c>
      <c r="BM239" s="22" t="s">
        <v>616</v>
      </c>
    </row>
    <row r="240" s="10" customFormat="1" ht="29.88" customHeight="1">
      <c r="B240" s="203"/>
      <c r="C240" s="204"/>
      <c r="D240" s="205" t="s">
        <v>75</v>
      </c>
      <c r="E240" s="217" t="s">
        <v>228</v>
      </c>
      <c r="F240" s="217" t="s">
        <v>229</v>
      </c>
      <c r="G240" s="204"/>
      <c r="H240" s="204"/>
      <c r="I240" s="207"/>
      <c r="J240" s="218">
        <f>BK240</f>
        <v>0</v>
      </c>
      <c r="K240" s="204"/>
      <c r="L240" s="209"/>
      <c r="M240" s="210"/>
      <c r="N240" s="211"/>
      <c r="O240" s="211"/>
      <c r="P240" s="212">
        <f>SUM(P241:P314)</f>
        <v>0</v>
      </c>
      <c r="Q240" s="211"/>
      <c r="R240" s="212">
        <f>SUM(R241:R314)</f>
        <v>0</v>
      </c>
      <c r="S240" s="211"/>
      <c r="T240" s="213">
        <f>SUM(T241:T314)</f>
        <v>55.28505509</v>
      </c>
      <c r="AR240" s="214" t="s">
        <v>84</v>
      </c>
      <c r="AT240" s="215" t="s">
        <v>75</v>
      </c>
      <c r="AU240" s="215" t="s">
        <v>84</v>
      </c>
      <c r="AY240" s="214" t="s">
        <v>135</v>
      </c>
      <c r="BK240" s="216">
        <f>SUM(BK241:BK314)</f>
        <v>0</v>
      </c>
    </row>
    <row r="241" s="1" customFormat="1" ht="16.5" customHeight="1">
      <c r="B241" s="44"/>
      <c r="C241" s="219" t="s">
        <v>428</v>
      </c>
      <c r="D241" s="219" t="s">
        <v>137</v>
      </c>
      <c r="E241" s="220" t="s">
        <v>617</v>
      </c>
      <c r="F241" s="221" t="s">
        <v>618</v>
      </c>
      <c r="G241" s="222" t="s">
        <v>140</v>
      </c>
      <c r="H241" s="223">
        <v>26.242000000000001</v>
      </c>
      <c r="I241" s="224"/>
      <c r="J241" s="225">
        <f>ROUND(I241*H241,2)</f>
        <v>0</v>
      </c>
      <c r="K241" s="221" t="s">
        <v>141</v>
      </c>
      <c r="L241" s="70"/>
      <c r="M241" s="226" t="s">
        <v>21</v>
      </c>
      <c r="N241" s="227" t="s">
        <v>47</v>
      </c>
      <c r="O241" s="45"/>
      <c r="P241" s="228">
        <f>O241*H241</f>
        <v>0</v>
      </c>
      <c r="Q241" s="228">
        <v>0</v>
      </c>
      <c r="R241" s="228">
        <f>Q241*H241</f>
        <v>0</v>
      </c>
      <c r="S241" s="228">
        <v>0.0040000000000000001</v>
      </c>
      <c r="T241" s="229">
        <f>S241*H241</f>
        <v>0.10496800000000001</v>
      </c>
      <c r="AR241" s="22" t="s">
        <v>142</v>
      </c>
      <c r="AT241" s="22" t="s">
        <v>137</v>
      </c>
      <c r="AU241" s="22" t="s">
        <v>86</v>
      </c>
      <c r="AY241" s="22" t="s">
        <v>135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22" t="s">
        <v>84</v>
      </c>
      <c r="BK241" s="230">
        <f>ROUND(I241*H241,2)</f>
        <v>0</v>
      </c>
      <c r="BL241" s="22" t="s">
        <v>142</v>
      </c>
      <c r="BM241" s="22" t="s">
        <v>619</v>
      </c>
    </row>
    <row r="242" s="12" customFormat="1">
      <c r="B242" s="253"/>
      <c r="C242" s="254"/>
      <c r="D242" s="233" t="s">
        <v>144</v>
      </c>
      <c r="E242" s="255" t="s">
        <v>21</v>
      </c>
      <c r="F242" s="256" t="s">
        <v>620</v>
      </c>
      <c r="G242" s="254"/>
      <c r="H242" s="255" t="s">
        <v>21</v>
      </c>
      <c r="I242" s="257"/>
      <c r="J242" s="254"/>
      <c r="K242" s="254"/>
      <c r="L242" s="258"/>
      <c r="M242" s="259"/>
      <c r="N242" s="260"/>
      <c r="O242" s="260"/>
      <c r="P242" s="260"/>
      <c r="Q242" s="260"/>
      <c r="R242" s="260"/>
      <c r="S242" s="260"/>
      <c r="T242" s="261"/>
      <c r="AT242" s="262" t="s">
        <v>144</v>
      </c>
      <c r="AU242" s="262" t="s">
        <v>86</v>
      </c>
      <c r="AV242" s="12" t="s">
        <v>84</v>
      </c>
      <c r="AW242" s="12" t="s">
        <v>39</v>
      </c>
      <c r="AX242" s="12" t="s">
        <v>76</v>
      </c>
      <c r="AY242" s="262" t="s">
        <v>135</v>
      </c>
    </row>
    <row r="243" s="11" customFormat="1">
      <c r="B243" s="231"/>
      <c r="C243" s="232"/>
      <c r="D243" s="233" t="s">
        <v>144</v>
      </c>
      <c r="E243" s="234" t="s">
        <v>21</v>
      </c>
      <c r="F243" s="235" t="s">
        <v>621</v>
      </c>
      <c r="G243" s="232"/>
      <c r="H243" s="236">
        <v>22.469999999999999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144</v>
      </c>
      <c r="AU243" s="242" t="s">
        <v>86</v>
      </c>
      <c r="AV243" s="11" t="s">
        <v>86</v>
      </c>
      <c r="AW243" s="11" t="s">
        <v>39</v>
      </c>
      <c r="AX243" s="11" t="s">
        <v>76</v>
      </c>
      <c r="AY243" s="242" t="s">
        <v>135</v>
      </c>
    </row>
    <row r="244" s="11" customFormat="1">
      <c r="B244" s="231"/>
      <c r="C244" s="232"/>
      <c r="D244" s="233" t="s">
        <v>144</v>
      </c>
      <c r="E244" s="234" t="s">
        <v>21</v>
      </c>
      <c r="F244" s="235" t="s">
        <v>622</v>
      </c>
      <c r="G244" s="232"/>
      <c r="H244" s="236">
        <v>3.7719999999999998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144</v>
      </c>
      <c r="AU244" s="242" t="s">
        <v>86</v>
      </c>
      <c r="AV244" s="11" t="s">
        <v>86</v>
      </c>
      <c r="AW244" s="11" t="s">
        <v>39</v>
      </c>
      <c r="AX244" s="11" t="s">
        <v>76</v>
      </c>
      <c r="AY244" s="242" t="s">
        <v>135</v>
      </c>
    </row>
    <row r="245" s="1" customFormat="1" ht="38.25" customHeight="1">
      <c r="B245" s="44"/>
      <c r="C245" s="219" t="s">
        <v>623</v>
      </c>
      <c r="D245" s="219" t="s">
        <v>137</v>
      </c>
      <c r="E245" s="220" t="s">
        <v>624</v>
      </c>
      <c r="F245" s="221" t="s">
        <v>625</v>
      </c>
      <c r="G245" s="222" t="s">
        <v>140</v>
      </c>
      <c r="H245" s="223">
        <v>26.242000000000001</v>
      </c>
      <c r="I245" s="224"/>
      <c r="J245" s="225">
        <f>ROUND(I245*H245,2)</f>
        <v>0</v>
      </c>
      <c r="K245" s="221" t="s">
        <v>141</v>
      </c>
      <c r="L245" s="70"/>
      <c r="M245" s="226" t="s">
        <v>21</v>
      </c>
      <c r="N245" s="227" t="s">
        <v>47</v>
      </c>
      <c r="O245" s="45"/>
      <c r="P245" s="228">
        <f>O245*H245</f>
        <v>0</v>
      </c>
      <c r="Q245" s="228">
        <v>0</v>
      </c>
      <c r="R245" s="228">
        <f>Q245*H245</f>
        <v>0</v>
      </c>
      <c r="S245" s="228">
        <v>0.0033999999999999998</v>
      </c>
      <c r="T245" s="229">
        <f>S245*H245</f>
        <v>0.089222800000000005</v>
      </c>
      <c r="AR245" s="22" t="s">
        <v>142</v>
      </c>
      <c r="AT245" s="22" t="s">
        <v>137</v>
      </c>
      <c r="AU245" s="22" t="s">
        <v>86</v>
      </c>
      <c r="AY245" s="22" t="s">
        <v>135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22" t="s">
        <v>84</v>
      </c>
      <c r="BK245" s="230">
        <f>ROUND(I245*H245,2)</f>
        <v>0</v>
      </c>
      <c r="BL245" s="22" t="s">
        <v>142</v>
      </c>
      <c r="BM245" s="22" t="s">
        <v>626</v>
      </c>
    </row>
    <row r="246" s="12" customFormat="1">
      <c r="B246" s="253"/>
      <c r="C246" s="254"/>
      <c r="D246" s="233" t="s">
        <v>144</v>
      </c>
      <c r="E246" s="255" t="s">
        <v>21</v>
      </c>
      <c r="F246" s="256" t="s">
        <v>627</v>
      </c>
      <c r="G246" s="254"/>
      <c r="H246" s="255" t="s">
        <v>21</v>
      </c>
      <c r="I246" s="257"/>
      <c r="J246" s="254"/>
      <c r="K246" s="254"/>
      <c r="L246" s="258"/>
      <c r="M246" s="259"/>
      <c r="N246" s="260"/>
      <c r="O246" s="260"/>
      <c r="P246" s="260"/>
      <c r="Q246" s="260"/>
      <c r="R246" s="260"/>
      <c r="S246" s="260"/>
      <c r="T246" s="261"/>
      <c r="AT246" s="262" t="s">
        <v>144</v>
      </c>
      <c r="AU246" s="262" t="s">
        <v>86</v>
      </c>
      <c r="AV246" s="12" t="s">
        <v>84</v>
      </c>
      <c r="AW246" s="12" t="s">
        <v>39</v>
      </c>
      <c r="AX246" s="12" t="s">
        <v>76</v>
      </c>
      <c r="AY246" s="262" t="s">
        <v>135</v>
      </c>
    </row>
    <row r="247" s="11" customFormat="1">
      <c r="B247" s="231"/>
      <c r="C247" s="232"/>
      <c r="D247" s="233" t="s">
        <v>144</v>
      </c>
      <c r="E247" s="234" t="s">
        <v>21</v>
      </c>
      <c r="F247" s="235" t="s">
        <v>628</v>
      </c>
      <c r="G247" s="232"/>
      <c r="H247" s="236">
        <v>26.242000000000001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AT247" s="242" t="s">
        <v>144</v>
      </c>
      <c r="AU247" s="242" t="s">
        <v>86</v>
      </c>
      <c r="AV247" s="11" t="s">
        <v>86</v>
      </c>
      <c r="AW247" s="11" t="s">
        <v>39</v>
      </c>
      <c r="AX247" s="11" t="s">
        <v>76</v>
      </c>
      <c r="AY247" s="242" t="s">
        <v>135</v>
      </c>
    </row>
    <row r="248" s="1" customFormat="1" ht="25.5" customHeight="1">
      <c r="B248" s="44"/>
      <c r="C248" s="219" t="s">
        <v>497</v>
      </c>
      <c r="D248" s="219" t="s">
        <v>137</v>
      </c>
      <c r="E248" s="220" t="s">
        <v>629</v>
      </c>
      <c r="F248" s="221" t="s">
        <v>630</v>
      </c>
      <c r="G248" s="222" t="s">
        <v>212</v>
      </c>
      <c r="H248" s="223">
        <v>80</v>
      </c>
      <c r="I248" s="224"/>
      <c r="J248" s="225">
        <f>ROUND(I248*H248,2)</f>
        <v>0</v>
      </c>
      <c r="K248" s="221" t="s">
        <v>141</v>
      </c>
      <c r="L248" s="70"/>
      <c r="M248" s="226" t="s">
        <v>21</v>
      </c>
      <c r="N248" s="227" t="s">
        <v>47</v>
      </c>
      <c r="O248" s="45"/>
      <c r="P248" s="228">
        <f>O248*H248</f>
        <v>0</v>
      </c>
      <c r="Q248" s="228">
        <v>0</v>
      </c>
      <c r="R248" s="228">
        <f>Q248*H248</f>
        <v>0</v>
      </c>
      <c r="S248" s="228">
        <v>0.03065</v>
      </c>
      <c r="T248" s="229">
        <f>S248*H248</f>
        <v>2.452</v>
      </c>
      <c r="AR248" s="22" t="s">
        <v>142</v>
      </c>
      <c r="AT248" s="22" t="s">
        <v>137</v>
      </c>
      <c r="AU248" s="22" t="s">
        <v>86</v>
      </c>
      <c r="AY248" s="22" t="s">
        <v>135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22" t="s">
        <v>84</v>
      </c>
      <c r="BK248" s="230">
        <f>ROUND(I248*H248,2)</f>
        <v>0</v>
      </c>
      <c r="BL248" s="22" t="s">
        <v>142</v>
      </c>
      <c r="BM248" s="22" t="s">
        <v>631</v>
      </c>
    </row>
    <row r="249" s="1" customFormat="1" ht="25.5" customHeight="1">
      <c r="B249" s="44"/>
      <c r="C249" s="219" t="s">
        <v>527</v>
      </c>
      <c r="D249" s="219" t="s">
        <v>137</v>
      </c>
      <c r="E249" s="220" t="s">
        <v>237</v>
      </c>
      <c r="F249" s="221" t="s">
        <v>238</v>
      </c>
      <c r="G249" s="222" t="s">
        <v>212</v>
      </c>
      <c r="H249" s="223">
        <v>150</v>
      </c>
      <c r="I249" s="224"/>
      <c r="J249" s="225">
        <f>ROUND(I249*H249,2)</f>
        <v>0</v>
      </c>
      <c r="K249" s="221" t="s">
        <v>141</v>
      </c>
      <c r="L249" s="70"/>
      <c r="M249" s="226" t="s">
        <v>21</v>
      </c>
      <c r="N249" s="227" t="s">
        <v>47</v>
      </c>
      <c r="O249" s="45"/>
      <c r="P249" s="228">
        <f>O249*H249</f>
        <v>0</v>
      </c>
      <c r="Q249" s="228">
        <v>0</v>
      </c>
      <c r="R249" s="228">
        <f>Q249*H249</f>
        <v>0</v>
      </c>
      <c r="S249" s="228">
        <v>0.0067000000000000002</v>
      </c>
      <c r="T249" s="229">
        <f>S249*H249</f>
        <v>1.0050000000000001</v>
      </c>
      <c r="AR249" s="22" t="s">
        <v>142</v>
      </c>
      <c r="AT249" s="22" t="s">
        <v>137</v>
      </c>
      <c r="AU249" s="22" t="s">
        <v>86</v>
      </c>
      <c r="AY249" s="22" t="s">
        <v>135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22" t="s">
        <v>84</v>
      </c>
      <c r="BK249" s="230">
        <f>ROUND(I249*H249,2)</f>
        <v>0</v>
      </c>
      <c r="BL249" s="22" t="s">
        <v>142</v>
      </c>
      <c r="BM249" s="22" t="s">
        <v>632</v>
      </c>
    </row>
    <row r="250" s="1" customFormat="1" ht="16.5" customHeight="1">
      <c r="B250" s="44"/>
      <c r="C250" s="219" t="s">
        <v>633</v>
      </c>
      <c r="D250" s="219" t="s">
        <v>137</v>
      </c>
      <c r="E250" s="220" t="s">
        <v>634</v>
      </c>
      <c r="F250" s="221" t="s">
        <v>635</v>
      </c>
      <c r="G250" s="222" t="s">
        <v>636</v>
      </c>
      <c r="H250" s="223">
        <v>6</v>
      </c>
      <c r="I250" s="224"/>
      <c r="J250" s="225">
        <f>ROUND(I250*H250,2)</f>
        <v>0</v>
      </c>
      <c r="K250" s="221" t="s">
        <v>141</v>
      </c>
      <c r="L250" s="70"/>
      <c r="M250" s="226" t="s">
        <v>21</v>
      </c>
      <c r="N250" s="227" t="s">
        <v>47</v>
      </c>
      <c r="O250" s="45"/>
      <c r="P250" s="228">
        <f>O250*H250</f>
        <v>0</v>
      </c>
      <c r="Q250" s="228">
        <v>0</v>
      </c>
      <c r="R250" s="228">
        <f>Q250*H250</f>
        <v>0</v>
      </c>
      <c r="S250" s="228">
        <v>0.01933</v>
      </c>
      <c r="T250" s="229">
        <f>S250*H250</f>
        <v>0.11598</v>
      </c>
      <c r="AR250" s="22" t="s">
        <v>142</v>
      </c>
      <c r="AT250" s="22" t="s">
        <v>137</v>
      </c>
      <c r="AU250" s="22" t="s">
        <v>86</v>
      </c>
      <c r="AY250" s="22" t="s">
        <v>135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22" t="s">
        <v>84</v>
      </c>
      <c r="BK250" s="230">
        <f>ROUND(I250*H250,2)</f>
        <v>0</v>
      </c>
      <c r="BL250" s="22" t="s">
        <v>142</v>
      </c>
      <c r="BM250" s="22" t="s">
        <v>637</v>
      </c>
    </row>
    <row r="251" s="1" customFormat="1" ht="16.5" customHeight="1">
      <c r="B251" s="44"/>
      <c r="C251" s="219" t="s">
        <v>638</v>
      </c>
      <c r="D251" s="219" t="s">
        <v>137</v>
      </c>
      <c r="E251" s="220" t="s">
        <v>639</v>
      </c>
      <c r="F251" s="221" t="s">
        <v>640</v>
      </c>
      <c r="G251" s="222" t="s">
        <v>636</v>
      </c>
      <c r="H251" s="223">
        <v>4</v>
      </c>
      <c r="I251" s="224"/>
      <c r="J251" s="225">
        <f>ROUND(I251*H251,2)</f>
        <v>0</v>
      </c>
      <c r="K251" s="221" t="s">
        <v>141</v>
      </c>
      <c r="L251" s="70"/>
      <c r="M251" s="226" t="s">
        <v>21</v>
      </c>
      <c r="N251" s="227" t="s">
        <v>47</v>
      </c>
      <c r="O251" s="45"/>
      <c r="P251" s="228">
        <f>O251*H251</f>
        <v>0</v>
      </c>
      <c r="Q251" s="228">
        <v>0</v>
      </c>
      <c r="R251" s="228">
        <f>Q251*H251</f>
        <v>0</v>
      </c>
      <c r="S251" s="228">
        <v>0.0172</v>
      </c>
      <c r="T251" s="229">
        <f>S251*H251</f>
        <v>0.0688</v>
      </c>
      <c r="AR251" s="22" t="s">
        <v>142</v>
      </c>
      <c r="AT251" s="22" t="s">
        <v>137</v>
      </c>
      <c r="AU251" s="22" t="s">
        <v>86</v>
      </c>
      <c r="AY251" s="22" t="s">
        <v>135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22" t="s">
        <v>84</v>
      </c>
      <c r="BK251" s="230">
        <f>ROUND(I251*H251,2)</f>
        <v>0</v>
      </c>
      <c r="BL251" s="22" t="s">
        <v>142</v>
      </c>
      <c r="BM251" s="22" t="s">
        <v>641</v>
      </c>
    </row>
    <row r="252" s="1" customFormat="1" ht="16.5" customHeight="1">
      <c r="B252" s="44"/>
      <c r="C252" s="219" t="s">
        <v>642</v>
      </c>
      <c r="D252" s="219" t="s">
        <v>137</v>
      </c>
      <c r="E252" s="220" t="s">
        <v>643</v>
      </c>
      <c r="F252" s="221" t="s">
        <v>644</v>
      </c>
      <c r="G252" s="222" t="s">
        <v>636</v>
      </c>
      <c r="H252" s="223">
        <v>7</v>
      </c>
      <c r="I252" s="224"/>
      <c r="J252" s="225">
        <f>ROUND(I252*H252,2)</f>
        <v>0</v>
      </c>
      <c r="K252" s="221" t="s">
        <v>141</v>
      </c>
      <c r="L252" s="70"/>
      <c r="M252" s="226" t="s">
        <v>21</v>
      </c>
      <c r="N252" s="227" t="s">
        <v>47</v>
      </c>
      <c r="O252" s="45"/>
      <c r="P252" s="228">
        <f>O252*H252</f>
        <v>0</v>
      </c>
      <c r="Q252" s="228">
        <v>0</v>
      </c>
      <c r="R252" s="228">
        <f>Q252*H252</f>
        <v>0</v>
      </c>
      <c r="S252" s="228">
        <v>0.019460000000000002</v>
      </c>
      <c r="T252" s="229">
        <f>S252*H252</f>
        <v>0.13622000000000001</v>
      </c>
      <c r="AR252" s="22" t="s">
        <v>142</v>
      </c>
      <c r="AT252" s="22" t="s">
        <v>137</v>
      </c>
      <c r="AU252" s="22" t="s">
        <v>86</v>
      </c>
      <c r="AY252" s="22" t="s">
        <v>135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22" t="s">
        <v>84</v>
      </c>
      <c r="BK252" s="230">
        <f>ROUND(I252*H252,2)</f>
        <v>0</v>
      </c>
      <c r="BL252" s="22" t="s">
        <v>142</v>
      </c>
      <c r="BM252" s="22" t="s">
        <v>645</v>
      </c>
    </row>
    <row r="253" s="1" customFormat="1" ht="25.5" customHeight="1">
      <c r="B253" s="44"/>
      <c r="C253" s="219" t="s">
        <v>646</v>
      </c>
      <c r="D253" s="219" t="s">
        <v>137</v>
      </c>
      <c r="E253" s="220" t="s">
        <v>647</v>
      </c>
      <c r="F253" s="221" t="s">
        <v>648</v>
      </c>
      <c r="G253" s="222" t="s">
        <v>636</v>
      </c>
      <c r="H253" s="223">
        <v>1</v>
      </c>
      <c r="I253" s="224"/>
      <c r="J253" s="225">
        <f>ROUND(I253*H253,2)</f>
        <v>0</v>
      </c>
      <c r="K253" s="221" t="s">
        <v>141</v>
      </c>
      <c r="L253" s="70"/>
      <c r="M253" s="226" t="s">
        <v>21</v>
      </c>
      <c r="N253" s="227" t="s">
        <v>47</v>
      </c>
      <c r="O253" s="45"/>
      <c r="P253" s="228">
        <f>O253*H253</f>
        <v>0</v>
      </c>
      <c r="Q253" s="228">
        <v>0</v>
      </c>
      <c r="R253" s="228">
        <f>Q253*H253</f>
        <v>0</v>
      </c>
      <c r="S253" s="228">
        <v>0.034700000000000002</v>
      </c>
      <c r="T253" s="229">
        <f>S253*H253</f>
        <v>0.034700000000000002</v>
      </c>
      <c r="AR253" s="22" t="s">
        <v>142</v>
      </c>
      <c r="AT253" s="22" t="s">
        <v>137</v>
      </c>
      <c r="AU253" s="22" t="s">
        <v>86</v>
      </c>
      <c r="AY253" s="22" t="s">
        <v>135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22" t="s">
        <v>84</v>
      </c>
      <c r="BK253" s="230">
        <f>ROUND(I253*H253,2)</f>
        <v>0</v>
      </c>
      <c r="BL253" s="22" t="s">
        <v>142</v>
      </c>
      <c r="BM253" s="22" t="s">
        <v>649</v>
      </c>
    </row>
    <row r="254" s="1" customFormat="1" ht="16.5" customHeight="1">
      <c r="B254" s="44"/>
      <c r="C254" s="219" t="s">
        <v>650</v>
      </c>
      <c r="D254" s="219" t="s">
        <v>137</v>
      </c>
      <c r="E254" s="220" t="s">
        <v>651</v>
      </c>
      <c r="F254" s="221" t="s">
        <v>652</v>
      </c>
      <c r="G254" s="222" t="s">
        <v>382</v>
      </c>
      <c r="H254" s="223">
        <v>12</v>
      </c>
      <c r="I254" s="224"/>
      <c r="J254" s="225">
        <f>ROUND(I254*H254,2)</f>
        <v>0</v>
      </c>
      <c r="K254" s="221" t="s">
        <v>141</v>
      </c>
      <c r="L254" s="70"/>
      <c r="M254" s="226" t="s">
        <v>21</v>
      </c>
      <c r="N254" s="227" t="s">
        <v>47</v>
      </c>
      <c r="O254" s="45"/>
      <c r="P254" s="228">
        <f>O254*H254</f>
        <v>0</v>
      </c>
      <c r="Q254" s="228">
        <v>0</v>
      </c>
      <c r="R254" s="228">
        <f>Q254*H254</f>
        <v>0</v>
      </c>
      <c r="S254" s="228">
        <v>0.00048999999999999998</v>
      </c>
      <c r="T254" s="229">
        <f>S254*H254</f>
        <v>0.0058799999999999998</v>
      </c>
      <c r="AR254" s="22" t="s">
        <v>142</v>
      </c>
      <c r="AT254" s="22" t="s">
        <v>137</v>
      </c>
      <c r="AU254" s="22" t="s">
        <v>86</v>
      </c>
      <c r="AY254" s="22" t="s">
        <v>135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22" t="s">
        <v>84</v>
      </c>
      <c r="BK254" s="230">
        <f>ROUND(I254*H254,2)</f>
        <v>0</v>
      </c>
      <c r="BL254" s="22" t="s">
        <v>142</v>
      </c>
      <c r="BM254" s="22" t="s">
        <v>653</v>
      </c>
    </row>
    <row r="255" s="1" customFormat="1" ht="16.5" customHeight="1">
      <c r="B255" s="44"/>
      <c r="C255" s="219" t="s">
        <v>654</v>
      </c>
      <c r="D255" s="219" t="s">
        <v>137</v>
      </c>
      <c r="E255" s="220" t="s">
        <v>655</v>
      </c>
      <c r="F255" s="221" t="s">
        <v>656</v>
      </c>
      <c r="G255" s="222" t="s">
        <v>636</v>
      </c>
      <c r="H255" s="223">
        <v>8</v>
      </c>
      <c r="I255" s="224"/>
      <c r="J255" s="225">
        <f>ROUND(I255*H255,2)</f>
        <v>0</v>
      </c>
      <c r="K255" s="221" t="s">
        <v>141</v>
      </c>
      <c r="L255" s="70"/>
      <c r="M255" s="226" t="s">
        <v>21</v>
      </c>
      <c r="N255" s="227" t="s">
        <v>47</v>
      </c>
      <c r="O255" s="45"/>
      <c r="P255" s="228">
        <f>O255*H255</f>
        <v>0</v>
      </c>
      <c r="Q255" s="228">
        <v>0</v>
      </c>
      <c r="R255" s="228">
        <f>Q255*H255</f>
        <v>0</v>
      </c>
      <c r="S255" s="228">
        <v>0.00156</v>
      </c>
      <c r="T255" s="229">
        <f>S255*H255</f>
        <v>0.01248</v>
      </c>
      <c r="AR255" s="22" t="s">
        <v>142</v>
      </c>
      <c r="AT255" s="22" t="s">
        <v>137</v>
      </c>
      <c r="AU255" s="22" t="s">
        <v>86</v>
      </c>
      <c r="AY255" s="22" t="s">
        <v>135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22" t="s">
        <v>84</v>
      </c>
      <c r="BK255" s="230">
        <f>ROUND(I255*H255,2)</f>
        <v>0</v>
      </c>
      <c r="BL255" s="22" t="s">
        <v>142</v>
      </c>
      <c r="BM255" s="22" t="s">
        <v>657</v>
      </c>
    </row>
    <row r="256" s="1" customFormat="1" ht="16.5" customHeight="1">
      <c r="B256" s="44"/>
      <c r="C256" s="219" t="s">
        <v>658</v>
      </c>
      <c r="D256" s="219" t="s">
        <v>137</v>
      </c>
      <c r="E256" s="220" t="s">
        <v>659</v>
      </c>
      <c r="F256" s="221" t="s">
        <v>660</v>
      </c>
      <c r="G256" s="222" t="s">
        <v>382</v>
      </c>
      <c r="H256" s="223">
        <v>12</v>
      </c>
      <c r="I256" s="224"/>
      <c r="J256" s="225">
        <f>ROUND(I256*H256,2)</f>
        <v>0</v>
      </c>
      <c r="K256" s="221" t="s">
        <v>141</v>
      </c>
      <c r="L256" s="70"/>
      <c r="M256" s="226" t="s">
        <v>21</v>
      </c>
      <c r="N256" s="227" t="s">
        <v>47</v>
      </c>
      <c r="O256" s="45"/>
      <c r="P256" s="228">
        <f>O256*H256</f>
        <v>0</v>
      </c>
      <c r="Q256" s="228">
        <v>0</v>
      </c>
      <c r="R256" s="228">
        <f>Q256*H256</f>
        <v>0</v>
      </c>
      <c r="S256" s="228">
        <v>0.00085999999999999998</v>
      </c>
      <c r="T256" s="229">
        <f>S256*H256</f>
        <v>0.010319999999999999</v>
      </c>
      <c r="AR256" s="22" t="s">
        <v>142</v>
      </c>
      <c r="AT256" s="22" t="s">
        <v>137</v>
      </c>
      <c r="AU256" s="22" t="s">
        <v>86</v>
      </c>
      <c r="AY256" s="22" t="s">
        <v>135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22" t="s">
        <v>84</v>
      </c>
      <c r="BK256" s="230">
        <f>ROUND(I256*H256,2)</f>
        <v>0</v>
      </c>
      <c r="BL256" s="22" t="s">
        <v>142</v>
      </c>
      <c r="BM256" s="22" t="s">
        <v>661</v>
      </c>
    </row>
    <row r="257" s="1" customFormat="1" ht="16.5" customHeight="1">
      <c r="B257" s="44"/>
      <c r="C257" s="219" t="s">
        <v>662</v>
      </c>
      <c r="D257" s="219" t="s">
        <v>137</v>
      </c>
      <c r="E257" s="220" t="s">
        <v>663</v>
      </c>
      <c r="F257" s="221" t="s">
        <v>664</v>
      </c>
      <c r="G257" s="222" t="s">
        <v>382</v>
      </c>
      <c r="H257" s="223">
        <v>12</v>
      </c>
      <c r="I257" s="224"/>
      <c r="J257" s="225">
        <f>ROUND(I257*H257,2)</f>
        <v>0</v>
      </c>
      <c r="K257" s="221" t="s">
        <v>141</v>
      </c>
      <c r="L257" s="70"/>
      <c r="M257" s="226" t="s">
        <v>21</v>
      </c>
      <c r="N257" s="227" t="s">
        <v>47</v>
      </c>
      <c r="O257" s="45"/>
      <c r="P257" s="228">
        <f>O257*H257</f>
        <v>0</v>
      </c>
      <c r="Q257" s="228">
        <v>0</v>
      </c>
      <c r="R257" s="228">
        <f>Q257*H257</f>
        <v>0</v>
      </c>
      <c r="S257" s="228">
        <v>0.00084999999999999995</v>
      </c>
      <c r="T257" s="229">
        <f>S257*H257</f>
        <v>0.010199999999999999</v>
      </c>
      <c r="AR257" s="22" t="s">
        <v>142</v>
      </c>
      <c r="AT257" s="22" t="s">
        <v>137</v>
      </c>
      <c r="AU257" s="22" t="s">
        <v>86</v>
      </c>
      <c r="AY257" s="22" t="s">
        <v>135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22" t="s">
        <v>84</v>
      </c>
      <c r="BK257" s="230">
        <f>ROUND(I257*H257,2)</f>
        <v>0</v>
      </c>
      <c r="BL257" s="22" t="s">
        <v>142</v>
      </c>
      <c r="BM257" s="22" t="s">
        <v>665</v>
      </c>
    </row>
    <row r="258" s="1" customFormat="1" ht="16.5" customHeight="1">
      <c r="B258" s="44"/>
      <c r="C258" s="219" t="s">
        <v>666</v>
      </c>
      <c r="D258" s="219" t="s">
        <v>137</v>
      </c>
      <c r="E258" s="220" t="s">
        <v>667</v>
      </c>
      <c r="F258" s="221" t="s">
        <v>668</v>
      </c>
      <c r="G258" s="222" t="s">
        <v>212</v>
      </c>
      <c r="H258" s="223">
        <v>14.529999999999999</v>
      </c>
      <c r="I258" s="224"/>
      <c r="J258" s="225">
        <f>ROUND(I258*H258,2)</f>
        <v>0</v>
      </c>
      <c r="K258" s="221" t="s">
        <v>141</v>
      </c>
      <c r="L258" s="70"/>
      <c r="M258" s="226" t="s">
        <v>21</v>
      </c>
      <c r="N258" s="227" t="s">
        <v>47</v>
      </c>
      <c r="O258" s="45"/>
      <c r="P258" s="228">
        <f>O258*H258</f>
        <v>0</v>
      </c>
      <c r="Q258" s="228">
        <v>0</v>
      </c>
      <c r="R258" s="228">
        <f>Q258*H258</f>
        <v>0</v>
      </c>
      <c r="S258" s="228">
        <v>0.01174</v>
      </c>
      <c r="T258" s="229">
        <f>S258*H258</f>
        <v>0.17058219999999999</v>
      </c>
      <c r="AR258" s="22" t="s">
        <v>142</v>
      </c>
      <c r="AT258" s="22" t="s">
        <v>137</v>
      </c>
      <c r="AU258" s="22" t="s">
        <v>86</v>
      </c>
      <c r="AY258" s="22" t="s">
        <v>135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22" t="s">
        <v>84</v>
      </c>
      <c r="BK258" s="230">
        <f>ROUND(I258*H258,2)</f>
        <v>0</v>
      </c>
      <c r="BL258" s="22" t="s">
        <v>142</v>
      </c>
      <c r="BM258" s="22" t="s">
        <v>669</v>
      </c>
    </row>
    <row r="259" s="11" customFormat="1">
      <c r="B259" s="231"/>
      <c r="C259" s="232"/>
      <c r="D259" s="233" t="s">
        <v>144</v>
      </c>
      <c r="E259" s="234" t="s">
        <v>21</v>
      </c>
      <c r="F259" s="235" t="s">
        <v>670</v>
      </c>
      <c r="G259" s="232"/>
      <c r="H259" s="236">
        <v>14.529999999999999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144</v>
      </c>
      <c r="AU259" s="242" t="s">
        <v>86</v>
      </c>
      <c r="AV259" s="11" t="s">
        <v>86</v>
      </c>
      <c r="AW259" s="11" t="s">
        <v>39</v>
      </c>
      <c r="AX259" s="11" t="s">
        <v>76</v>
      </c>
      <c r="AY259" s="242" t="s">
        <v>135</v>
      </c>
    </row>
    <row r="260" s="1" customFormat="1" ht="16.5" customHeight="1">
      <c r="B260" s="44"/>
      <c r="C260" s="219" t="s">
        <v>671</v>
      </c>
      <c r="D260" s="219" t="s">
        <v>137</v>
      </c>
      <c r="E260" s="220" t="s">
        <v>672</v>
      </c>
      <c r="F260" s="221" t="s">
        <v>673</v>
      </c>
      <c r="G260" s="222" t="s">
        <v>140</v>
      </c>
      <c r="H260" s="223">
        <v>54.807000000000002</v>
      </c>
      <c r="I260" s="224"/>
      <c r="J260" s="225">
        <f>ROUND(I260*H260,2)</f>
        <v>0</v>
      </c>
      <c r="K260" s="221" t="s">
        <v>141</v>
      </c>
      <c r="L260" s="70"/>
      <c r="M260" s="226" t="s">
        <v>21</v>
      </c>
      <c r="N260" s="227" t="s">
        <v>47</v>
      </c>
      <c r="O260" s="45"/>
      <c r="P260" s="228">
        <f>O260*H260</f>
        <v>0</v>
      </c>
      <c r="Q260" s="228">
        <v>0</v>
      </c>
      <c r="R260" s="228">
        <f>Q260*H260</f>
        <v>0</v>
      </c>
      <c r="S260" s="228">
        <v>0.083169999999999994</v>
      </c>
      <c r="T260" s="229">
        <f>S260*H260</f>
        <v>4.5582981899999995</v>
      </c>
      <c r="AR260" s="22" t="s">
        <v>142</v>
      </c>
      <c r="AT260" s="22" t="s">
        <v>137</v>
      </c>
      <c r="AU260" s="22" t="s">
        <v>86</v>
      </c>
      <c r="AY260" s="22" t="s">
        <v>135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22" t="s">
        <v>84</v>
      </c>
      <c r="BK260" s="230">
        <f>ROUND(I260*H260,2)</f>
        <v>0</v>
      </c>
      <c r="BL260" s="22" t="s">
        <v>142</v>
      </c>
      <c r="BM260" s="22" t="s">
        <v>674</v>
      </c>
    </row>
    <row r="261" s="11" customFormat="1">
      <c r="B261" s="231"/>
      <c r="C261" s="232"/>
      <c r="D261" s="233" t="s">
        <v>144</v>
      </c>
      <c r="E261" s="234" t="s">
        <v>21</v>
      </c>
      <c r="F261" s="235" t="s">
        <v>675</v>
      </c>
      <c r="G261" s="232"/>
      <c r="H261" s="236">
        <v>54.807000000000002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144</v>
      </c>
      <c r="AU261" s="242" t="s">
        <v>86</v>
      </c>
      <c r="AV261" s="11" t="s">
        <v>86</v>
      </c>
      <c r="AW261" s="11" t="s">
        <v>39</v>
      </c>
      <c r="AX261" s="11" t="s">
        <v>76</v>
      </c>
      <c r="AY261" s="242" t="s">
        <v>135</v>
      </c>
    </row>
    <row r="262" s="1" customFormat="1" ht="16.5" customHeight="1">
      <c r="B262" s="44"/>
      <c r="C262" s="219" t="s">
        <v>676</v>
      </c>
      <c r="D262" s="219" t="s">
        <v>137</v>
      </c>
      <c r="E262" s="220" t="s">
        <v>677</v>
      </c>
      <c r="F262" s="221" t="s">
        <v>678</v>
      </c>
      <c r="G262" s="222" t="s">
        <v>140</v>
      </c>
      <c r="H262" s="223">
        <v>97.466999999999999</v>
      </c>
      <c r="I262" s="224"/>
      <c r="J262" s="225">
        <f>ROUND(I262*H262,2)</f>
        <v>0</v>
      </c>
      <c r="K262" s="221" t="s">
        <v>141</v>
      </c>
      <c r="L262" s="70"/>
      <c r="M262" s="226" t="s">
        <v>21</v>
      </c>
      <c r="N262" s="227" t="s">
        <v>47</v>
      </c>
      <c r="O262" s="45"/>
      <c r="P262" s="228">
        <f>O262*H262</f>
        <v>0</v>
      </c>
      <c r="Q262" s="228">
        <v>0</v>
      </c>
      <c r="R262" s="228">
        <f>Q262*H262</f>
        <v>0</v>
      </c>
      <c r="S262" s="228">
        <v>0.015699999999999999</v>
      </c>
      <c r="T262" s="229">
        <f>S262*H262</f>
        <v>1.5302318999999998</v>
      </c>
      <c r="AR262" s="22" t="s">
        <v>142</v>
      </c>
      <c r="AT262" s="22" t="s">
        <v>137</v>
      </c>
      <c r="AU262" s="22" t="s">
        <v>86</v>
      </c>
      <c r="AY262" s="22" t="s">
        <v>135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22" t="s">
        <v>84</v>
      </c>
      <c r="BK262" s="230">
        <f>ROUND(I262*H262,2)</f>
        <v>0</v>
      </c>
      <c r="BL262" s="22" t="s">
        <v>142</v>
      </c>
      <c r="BM262" s="22" t="s">
        <v>679</v>
      </c>
    </row>
    <row r="263" s="12" customFormat="1">
      <c r="B263" s="253"/>
      <c r="C263" s="254"/>
      <c r="D263" s="233" t="s">
        <v>144</v>
      </c>
      <c r="E263" s="255" t="s">
        <v>21</v>
      </c>
      <c r="F263" s="256" t="s">
        <v>680</v>
      </c>
      <c r="G263" s="254"/>
      <c r="H263" s="255" t="s">
        <v>21</v>
      </c>
      <c r="I263" s="257"/>
      <c r="J263" s="254"/>
      <c r="K263" s="254"/>
      <c r="L263" s="258"/>
      <c r="M263" s="259"/>
      <c r="N263" s="260"/>
      <c r="O263" s="260"/>
      <c r="P263" s="260"/>
      <c r="Q263" s="260"/>
      <c r="R263" s="260"/>
      <c r="S263" s="260"/>
      <c r="T263" s="261"/>
      <c r="AT263" s="262" t="s">
        <v>144</v>
      </c>
      <c r="AU263" s="262" t="s">
        <v>86</v>
      </c>
      <c r="AV263" s="12" t="s">
        <v>84</v>
      </c>
      <c r="AW263" s="12" t="s">
        <v>39</v>
      </c>
      <c r="AX263" s="12" t="s">
        <v>76</v>
      </c>
      <c r="AY263" s="262" t="s">
        <v>135</v>
      </c>
    </row>
    <row r="264" s="11" customFormat="1">
      <c r="B264" s="231"/>
      <c r="C264" s="232"/>
      <c r="D264" s="233" t="s">
        <v>144</v>
      </c>
      <c r="E264" s="234" t="s">
        <v>21</v>
      </c>
      <c r="F264" s="235" t="s">
        <v>681</v>
      </c>
      <c r="G264" s="232"/>
      <c r="H264" s="236">
        <v>4.0949999999999998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144</v>
      </c>
      <c r="AU264" s="242" t="s">
        <v>86</v>
      </c>
      <c r="AV264" s="11" t="s">
        <v>86</v>
      </c>
      <c r="AW264" s="11" t="s">
        <v>39</v>
      </c>
      <c r="AX264" s="11" t="s">
        <v>76</v>
      </c>
      <c r="AY264" s="242" t="s">
        <v>135</v>
      </c>
    </row>
    <row r="265" s="11" customFormat="1">
      <c r="B265" s="231"/>
      <c r="C265" s="232"/>
      <c r="D265" s="233" t="s">
        <v>144</v>
      </c>
      <c r="E265" s="234" t="s">
        <v>21</v>
      </c>
      <c r="F265" s="235" t="s">
        <v>682</v>
      </c>
      <c r="G265" s="232"/>
      <c r="H265" s="236">
        <v>1.5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AT265" s="242" t="s">
        <v>144</v>
      </c>
      <c r="AU265" s="242" t="s">
        <v>86</v>
      </c>
      <c r="AV265" s="11" t="s">
        <v>86</v>
      </c>
      <c r="AW265" s="11" t="s">
        <v>39</v>
      </c>
      <c r="AX265" s="11" t="s">
        <v>76</v>
      </c>
      <c r="AY265" s="242" t="s">
        <v>135</v>
      </c>
    </row>
    <row r="266" s="12" customFormat="1">
      <c r="B266" s="253"/>
      <c r="C266" s="254"/>
      <c r="D266" s="233" t="s">
        <v>144</v>
      </c>
      <c r="E266" s="255" t="s">
        <v>21</v>
      </c>
      <c r="F266" s="256" t="s">
        <v>683</v>
      </c>
      <c r="G266" s="254"/>
      <c r="H266" s="255" t="s">
        <v>21</v>
      </c>
      <c r="I266" s="257"/>
      <c r="J266" s="254"/>
      <c r="K266" s="254"/>
      <c r="L266" s="258"/>
      <c r="M266" s="259"/>
      <c r="N266" s="260"/>
      <c r="O266" s="260"/>
      <c r="P266" s="260"/>
      <c r="Q266" s="260"/>
      <c r="R266" s="260"/>
      <c r="S266" s="260"/>
      <c r="T266" s="261"/>
      <c r="AT266" s="262" t="s">
        <v>144</v>
      </c>
      <c r="AU266" s="262" t="s">
        <v>86</v>
      </c>
      <c r="AV266" s="12" t="s">
        <v>84</v>
      </c>
      <c r="AW266" s="12" t="s">
        <v>39</v>
      </c>
      <c r="AX266" s="12" t="s">
        <v>76</v>
      </c>
      <c r="AY266" s="262" t="s">
        <v>135</v>
      </c>
    </row>
    <row r="267" s="11" customFormat="1">
      <c r="B267" s="231"/>
      <c r="C267" s="232"/>
      <c r="D267" s="233" t="s">
        <v>144</v>
      </c>
      <c r="E267" s="234" t="s">
        <v>21</v>
      </c>
      <c r="F267" s="235" t="s">
        <v>684</v>
      </c>
      <c r="G267" s="232"/>
      <c r="H267" s="236">
        <v>1.9199999999999999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AT267" s="242" t="s">
        <v>144</v>
      </c>
      <c r="AU267" s="242" t="s">
        <v>86</v>
      </c>
      <c r="AV267" s="11" t="s">
        <v>86</v>
      </c>
      <c r="AW267" s="11" t="s">
        <v>39</v>
      </c>
      <c r="AX267" s="11" t="s">
        <v>76</v>
      </c>
      <c r="AY267" s="242" t="s">
        <v>135</v>
      </c>
    </row>
    <row r="268" s="11" customFormat="1">
      <c r="B268" s="231"/>
      <c r="C268" s="232"/>
      <c r="D268" s="233" t="s">
        <v>144</v>
      </c>
      <c r="E268" s="234" t="s">
        <v>21</v>
      </c>
      <c r="F268" s="235" t="s">
        <v>685</v>
      </c>
      <c r="G268" s="232"/>
      <c r="H268" s="236">
        <v>16.687999999999999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144</v>
      </c>
      <c r="AU268" s="242" t="s">
        <v>86</v>
      </c>
      <c r="AV268" s="11" t="s">
        <v>86</v>
      </c>
      <c r="AW268" s="11" t="s">
        <v>39</v>
      </c>
      <c r="AX268" s="11" t="s">
        <v>76</v>
      </c>
      <c r="AY268" s="242" t="s">
        <v>135</v>
      </c>
    </row>
    <row r="269" s="11" customFormat="1">
      <c r="B269" s="231"/>
      <c r="C269" s="232"/>
      <c r="D269" s="233" t="s">
        <v>144</v>
      </c>
      <c r="E269" s="234" t="s">
        <v>21</v>
      </c>
      <c r="F269" s="235" t="s">
        <v>686</v>
      </c>
      <c r="G269" s="232"/>
      <c r="H269" s="236">
        <v>7.1360000000000001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144</v>
      </c>
      <c r="AU269" s="242" t="s">
        <v>86</v>
      </c>
      <c r="AV269" s="11" t="s">
        <v>86</v>
      </c>
      <c r="AW269" s="11" t="s">
        <v>39</v>
      </c>
      <c r="AX269" s="11" t="s">
        <v>76</v>
      </c>
      <c r="AY269" s="242" t="s">
        <v>135</v>
      </c>
    </row>
    <row r="270" s="11" customFormat="1">
      <c r="B270" s="231"/>
      <c r="C270" s="232"/>
      <c r="D270" s="233" t="s">
        <v>144</v>
      </c>
      <c r="E270" s="234" t="s">
        <v>21</v>
      </c>
      <c r="F270" s="235" t="s">
        <v>687</v>
      </c>
      <c r="G270" s="232"/>
      <c r="H270" s="236">
        <v>18.719999999999999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AT270" s="242" t="s">
        <v>144</v>
      </c>
      <c r="AU270" s="242" t="s">
        <v>86</v>
      </c>
      <c r="AV270" s="11" t="s">
        <v>86</v>
      </c>
      <c r="AW270" s="11" t="s">
        <v>39</v>
      </c>
      <c r="AX270" s="11" t="s">
        <v>76</v>
      </c>
      <c r="AY270" s="242" t="s">
        <v>135</v>
      </c>
    </row>
    <row r="271" s="11" customFormat="1">
      <c r="B271" s="231"/>
      <c r="C271" s="232"/>
      <c r="D271" s="233" t="s">
        <v>144</v>
      </c>
      <c r="E271" s="234" t="s">
        <v>21</v>
      </c>
      <c r="F271" s="235" t="s">
        <v>688</v>
      </c>
      <c r="G271" s="232"/>
      <c r="H271" s="236">
        <v>16.960000000000001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144</v>
      </c>
      <c r="AU271" s="242" t="s">
        <v>86</v>
      </c>
      <c r="AV271" s="11" t="s">
        <v>86</v>
      </c>
      <c r="AW271" s="11" t="s">
        <v>39</v>
      </c>
      <c r="AX271" s="11" t="s">
        <v>76</v>
      </c>
      <c r="AY271" s="242" t="s">
        <v>135</v>
      </c>
    </row>
    <row r="272" s="11" customFormat="1">
      <c r="B272" s="231"/>
      <c r="C272" s="232"/>
      <c r="D272" s="233" t="s">
        <v>144</v>
      </c>
      <c r="E272" s="234" t="s">
        <v>21</v>
      </c>
      <c r="F272" s="235" t="s">
        <v>689</v>
      </c>
      <c r="G272" s="232"/>
      <c r="H272" s="236">
        <v>13.648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144</v>
      </c>
      <c r="AU272" s="242" t="s">
        <v>86</v>
      </c>
      <c r="AV272" s="11" t="s">
        <v>86</v>
      </c>
      <c r="AW272" s="11" t="s">
        <v>39</v>
      </c>
      <c r="AX272" s="11" t="s">
        <v>76</v>
      </c>
      <c r="AY272" s="242" t="s">
        <v>135</v>
      </c>
    </row>
    <row r="273" s="11" customFormat="1">
      <c r="B273" s="231"/>
      <c r="C273" s="232"/>
      <c r="D273" s="233" t="s">
        <v>144</v>
      </c>
      <c r="E273" s="234" t="s">
        <v>21</v>
      </c>
      <c r="F273" s="235" t="s">
        <v>690</v>
      </c>
      <c r="G273" s="232"/>
      <c r="H273" s="236">
        <v>16.800000000000001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144</v>
      </c>
      <c r="AU273" s="242" t="s">
        <v>86</v>
      </c>
      <c r="AV273" s="11" t="s">
        <v>86</v>
      </c>
      <c r="AW273" s="11" t="s">
        <v>39</v>
      </c>
      <c r="AX273" s="11" t="s">
        <v>76</v>
      </c>
      <c r="AY273" s="242" t="s">
        <v>135</v>
      </c>
    </row>
    <row r="274" s="1" customFormat="1" ht="25.5" customHeight="1">
      <c r="B274" s="44"/>
      <c r="C274" s="219" t="s">
        <v>691</v>
      </c>
      <c r="D274" s="219" t="s">
        <v>137</v>
      </c>
      <c r="E274" s="220" t="s">
        <v>692</v>
      </c>
      <c r="F274" s="221" t="s">
        <v>693</v>
      </c>
      <c r="G274" s="222" t="s">
        <v>140</v>
      </c>
      <c r="H274" s="223">
        <v>40.427999999999997</v>
      </c>
      <c r="I274" s="224"/>
      <c r="J274" s="225">
        <f>ROUND(I274*H274,2)</f>
        <v>0</v>
      </c>
      <c r="K274" s="221" t="s">
        <v>141</v>
      </c>
      <c r="L274" s="70"/>
      <c r="M274" s="226" t="s">
        <v>21</v>
      </c>
      <c r="N274" s="227" t="s">
        <v>47</v>
      </c>
      <c r="O274" s="45"/>
      <c r="P274" s="228">
        <f>O274*H274</f>
        <v>0</v>
      </c>
      <c r="Q274" s="228">
        <v>0</v>
      </c>
      <c r="R274" s="228">
        <f>Q274*H274</f>
        <v>0</v>
      </c>
      <c r="S274" s="228">
        <v>0.13100000000000001</v>
      </c>
      <c r="T274" s="229">
        <f>S274*H274</f>
        <v>5.296068</v>
      </c>
      <c r="AR274" s="22" t="s">
        <v>142</v>
      </c>
      <c r="AT274" s="22" t="s">
        <v>137</v>
      </c>
      <c r="AU274" s="22" t="s">
        <v>86</v>
      </c>
      <c r="AY274" s="22" t="s">
        <v>135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22" t="s">
        <v>84</v>
      </c>
      <c r="BK274" s="230">
        <f>ROUND(I274*H274,2)</f>
        <v>0</v>
      </c>
      <c r="BL274" s="22" t="s">
        <v>142</v>
      </c>
      <c r="BM274" s="22" t="s">
        <v>694</v>
      </c>
    </row>
    <row r="275" s="11" customFormat="1">
      <c r="B275" s="231"/>
      <c r="C275" s="232"/>
      <c r="D275" s="233" t="s">
        <v>144</v>
      </c>
      <c r="E275" s="234" t="s">
        <v>21</v>
      </c>
      <c r="F275" s="235" t="s">
        <v>695</v>
      </c>
      <c r="G275" s="232"/>
      <c r="H275" s="236">
        <v>20.373000000000001</v>
      </c>
      <c r="I275" s="237"/>
      <c r="J275" s="232"/>
      <c r="K275" s="232"/>
      <c r="L275" s="238"/>
      <c r="M275" s="239"/>
      <c r="N275" s="240"/>
      <c r="O275" s="240"/>
      <c r="P275" s="240"/>
      <c r="Q275" s="240"/>
      <c r="R275" s="240"/>
      <c r="S275" s="240"/>
      <c r="T275" s="241"/>
      <c r="AT275" s="242" t="s">
        <v>144</v>
      </c>
      <c r="AU275" s="242" t="s">
        <v>86</v>
      </c>
      <c r="AV275" s="11" t="s">
        <v>86</v>
      </c>
      <c r="AW275" s="11" t="s">
        <v>39</v>
      </c>
      <c r="AX275" s="11" t="s">
        <v>76</v>
      </c>
      <c r="AY275" s="242" t="s">
        <v>135</v>
      </c>
    </row>
    <row r="276" s="11" customFormat="1">
      <c r="B276" s="231"/>
      <c r="C276" s="232"/>
      <c r="D276" s="233" t="s">
        <v>144</v>
      </c>
      <c r="E276" s="234" t="s">
        <v>21</v>
      </c>
      <c r="F276" s="235" t="s">
        <v>696</v>
      </c>
      <c r="G276" s="232"/>
      <c r="H276" s="236">
        <v>28.855</v>
      </c>
      <c r="I276" s="237"/>
      <c r="J276" s="232"/>
      <c r="K276" s="232"/>
      <c r="L276" s="238"/>
      <c r="M276" s="239"/>
      <c r="N276" s="240"/>
      <c r="O276" s="240"/>
      <c r="P276" s="240"/>
      <c r="Q276" s="240"/>
      <c r="R276" s="240"/>
      <c r="S276" s="240"/>
      <c r="T276" s="241"/>
      <c r="AT276" s="242" t="s">
        <v>144</v>
      </c>
      <c r="AU276" s="242" t="s">
        <v>86</v>
      </c>
      <c r="AV276" s="11" t="s">
        <v>86</v>
      </c>
      <c r="AW276" s="11" t="s">
        <v>39</v>
      </c>
      <c r="AX276" s="11" t="s">
        <v>76</v>
      </c>
      <c r="AY276" s="242" t="s">
        <v>135</v>
      </c>
    </row>
    <row r="277" s="11" customFormat="1">
      <c r="B277" s="231"/>
      <c r="C277" s="232"/>
      <c r="D277" s="233" t="s">
        <v>144</v>
      </c>
      <c r="E277" s="234" t="s">
        <v>21</v>
      </c>
      <c r="F277" s="235" t="s">
        <v>697</v>
      </c>
      <c r="G277" s="232"/>
      <c r="H277" s="236">
        <v>-8.8000000000000007</v>
      </c>
      <c r="I277" s="237"/>
      <c r="J277" s="232"/>
      <c r="K277" s="232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144</v>
      </c>
      <c r="AU277" s="242" t="s">
        <v>86</v>
      </c>
      <c r="AV277" s="11" t="s">
        <v>86</v>
      </c>
      <c r="AW277" s="11" t="s">
        <v>39</v>
      </c>
      <c r="AX277" s="11" t="s">
        <v>76</v>
      </c>
      <c r="AY277" s="242" t="s">
        <v>135</v>
      </c>
    </row>
    <row r="278" s="1" customFormat="1" ht="25.5" customHeight="1">
      <c r="B278" s="44"/>
      <c r="C278" s="219" t="s">
        <v>698</v>
      </c>
      <c r="D278" s="219" t="s">
        <v>137</v>
      </c>
      <c r="E278" s="220" t="s">
        <v>699</v>
      </c>
      <c r="F278" s="221" t="s">
        <v>700</v>
      </c>
      <c r="G278" s="222" t="s">
        <v>140</v>
      </c>
      <c r="H278" s="223">
        <v>24.795000000000002</v>
      </c>
      <c r="I278" s="224"/>
      <c r="J278" s="225">
        <f>ROUND(I278*H278,2)</f>
        <v>0</v>
      </c>
      <c r="K278" s="221" t="s">
        <v>141</v>
      </c>
      <c r="L278" s="70"/>
      <c r="M278" s="226" t="s">
        <v>21</v>
      </c>
      <c r="N278" s="227" t="s">
        <v>47</v>
      </c>
      <c r="O278" s="45"/>
      <c r="P278" s="228">
        <f>O278*H278</f>
        <v>0</v>
      </c>
      <c r="Q278" s="228">
        <v>0</v>
      </c>
      <c r="R278" s="228">
        <f>Q278*H278</f>
        <v>0</v>
      </c>
      <c r="S278" s="228">
        <v>0.26100000000000001</v>
      </c>
      <c r="T278" s="229">
        <f>S278*H278</f>
        <v>6.4714950000000009</v>
      </c>
      <c r="AR278" s="22" t="s">
        <v>142</v>
      </c>
      <c r="AT278" s="22" t="s">
        <v>137</v>
      </c>
      <c r="AU278" s="22" t="s">
        <v>86</v>
      </c>
      <c r="AY278" s="22" t="s">
        <v>135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22" t="s">
        <v>84</v>
      </c>
      <c r="BK278" s="230">
        <f>ROUND(I278*H278,2)</f>
        <v>0</v>
      </c>
      <c r="BL278" s="22" t="s">
        <v>142</v>
      </c>
      <c r="BM278" s="22" t="s">
        <v>701</v>
      </c>
    </row>
    <row r="279" s="11" customFormat="1">
      <c r="B279" s="231"/>
      <c r="C279" s="232"/>
      <c r="D279" s="233" t="s">
        <v>144</v>
      </c>
      <c r="E279" s="234" t="s">
        <v>21</v>
      </c>
      <c r="F279" s="235" t="s">
        <v>702</v>
      </c>
      <c r="G279" s="232"/>
      <c r="H279" s="236">
        <v>24.795000000000002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AT279" s="242" t="s">
        <v>144</v>
      </c>
      <c r="AU279" s="242" t="s">
        <v>86</v>
      </c>
      <c r="AV279" s="11" t="s">
        <v>86</v>
      </c>
      <c r="AW279" s="11" t="s">
        <v>39</v>
      </c>
      <c r="AX279" s="11" t="s">
        <v>76</v>
      </c>
      <c r="AY279" s="242" t="s">
        <v>135</v>
      </c>
    </row>
    <row r="280" s="1" customFormat="1" ht="25.5" customHeight="1">
      <c r="B280" s="44"/>
      <c r="C280" s="219" t="s">
        <v>703</v>
      </c>
      <c r="D280" s="219" t="s">
        <v>137</v>
      </c>
      <c r="E280" s="220" t="s">
        <v>704</v>
      </c>
      <c r="F280" s="221" t="s">
        <v>705</v>
      </c>
      <c r="G280" s="222" t="s">
        <v>152</v>
      </c>
      <c r="H280" s="223">
        <v>4.3849999999999998</v>
      </c>
      <c r="I280" s="224"/>
      <c r="J280" s="225">
        <f>ROUND(I280*H280,2)</f>
        <v>0</v>
      </c>
      <c r="K280" s="221" t="s">
        <v>141</v>
      </c>
      <c r="L280" s="70"/>
      <c r="M280" s="226" t="s">
        <v>21</v>
      </c>
      <c r="N280" s="227" t="s">
        <v>47</v>
      </c>
      <c r="O280" s="45"/>
      <c r="P280" s="228">
        <f>O280*H280</f>
        <v>0</v>
      </c>
      <c r="Q280" s="228">
        <v>0</v>
      </c>
      <c r="R280" s="228">
        <f>Q280*H280</f>
        <v>0</v>
      </c>
      <c r="S280" s="228">
        <v>2.2000000000000002</v>
      </c>
      <c r="T280" s="229">
        <f>S280*H280</f>
        <v>9.6470000000000002</v>
      </c>
      <c r="AR280" s="22" t="s">
        <v>142</v>
      </c>
      <c r="AT280" s="22" t="s">
        <v>137</v>
      </c>
      <c r="AU280" s="22" t="s">
        <v>86</v>
      </c>
      <c r="AY280" s="22" t="s">
        <v>135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22" t="s">
        <v>84</v>
      </c>
      <c r="BK280" s="230">
        <f>ROUND(I280*H280,2)</f>
        <v>0</v>
      </c>
      <c r="BL280" s="22" t="s">
        <v>142</v>
      </c>
      <c r="BM280" s="22" t="s">
        <v>706</v>
      </c>
    </row>
    <row r="281" s="11" customFormat="1">
      <c r="B281" s="231"/>
      <c r="C281" s="232"/>
      <c r="D281" s="233" t="s">
        <v>144</v>
      </c>
      <c r="E281" s="234" t="s">
        <v>21</v>
      </c>
      <c r="F281" s="235" t="s">
        <v>707</v>
      </c>
      <c r="G281" s="232"/>
      <c r="H281" s="236">
        <v>4.3849999999999998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144</v>
      </c>
      <c r="AU281" s="242" t="s">
        <v>86</v>
      </c>
      <c r="AV281" s="11" t="s">
        <v>86</v>
      </c>
      <c r="AW281" s="11" t="s">
        <v>39</v>
      </c>
      <c r="AX281" s="11" t="s">
        <v>76</v>
      </c>
      <c r="AY281" s="242" t="s">
        <v>135</v>
      </c>
    </row>
    <row r="282" s="1" customFormat="1" ht="25.5" customHeight="1">
      <c r="B282" s="44"/>
      <c r="C282" s="219" t="s">
        <v>708</v>
      </c>
      <c r="D282" s="219" t="s">
        <v>137</v>
      </c>
      <c r="E282" s="220" t="s">
        <v>709</v>
      </c>
      <c r="F282" s="221" t="s">
        <v>710</v>
      </c>
      <c r="G282" s="222" t="s">
        <v>152</v>
      </c>
      <c r="H282" s="223">
        <v>2.6240000000000001</v>
      </c>
      <c r="I282" s="224"/>
      <c r="J282" s="225">
        <f>ROUND(I282*H282,2)</f>
        <v>0</v>
      </c>
      <c r="K282" s="221" t="s">
        <v>141</v>
      </c>
      <c r="L282" s="70"/>
      <c r="M282" s="226" t="s">
        <v>21</v>
      </c>
      <c r="N282" s="227" t="s">
        <v>47</v>
      </c>
      <c r="O282" s="45"/>
      <c r="P282" s="228">
        <f>O282*H282</f>
        <v>0</v>
      </c>
      <c r="Q282" s="228">
        <v>0</v>
      </c>
      <c r="R282" s="228">
        <f>Q282*H282</f>
        <v>0</v>
      </c>
      <c r="S282" s="228">
        <v>2.2000000000000002</v>
      </c>
      <c r="T282" s="229">
        <f>S282*H282</f>
        <v>5.772800000000001</v>
      </c>
      <c r="AR282" s="22" t="s">
        <v>142</v>
      </c>
      <c r="AT282" s="22" t="s">
        <v>137</v>
      </c>
      <c r="AU282" s="22" t="s">
        <v>86</v>
      </c>
      <c r="AY282" s="22" t="s">
        <v>135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22" t="s">
        <v>84</v>
      </c>
      <c r="BK282" s="230">
        <f>ROUND(I282*H282,2)</f>
        <v>0</v>
      </c>
      <c r="BL282" s="22" t="s">
        <v>142</v>
      </c>
      <c r="BM282" s="22" t="s">
        <v>711</v>
      </c>
    </row>
    <row r="283" s="12" customFormat="1">
      <c r="B283" s="253"/>
      <c r="C283" s="254"/>
      <c r="D283" s="233" t="s">
        <v>144</v>
      </c>
      <c r="E283" s="255" t="s">
        <v>21</v>
      </c>
      <c r="F283" s="256" t="s">
        <v>712</v>
      </c>
      <c r="G283" s="254"/>
      <c r="H283" s="255" t="s">
        <v>21</v>
      </c>
      <c r="I283" s="257"/>
      <c r="J283" s="254"/>
      <c r="K283" s="254"/>
      <c r="L283" s="258"/>
      <c r="M283" s="259"/>
      <c r="N283" s="260"/>
      <c r="O283" s="260"/>
      <c r="P283" s="260"/>
      <c r="Q283" s="260"/>
      <c r="R283" s="260"/>
      <c r="S283" s="260"/>
      <c r="T283" s="261"/>
      <c r="AT283" s="262" t="s">
        <v>144</v>
      </c>
      <c r="AU283" s="262" t="s">
        <v>86</v>
      </c>
      <c r="AV283" s="12" t="s">
        <v>84</v>
      </c>
      <c r="AW283" s="12" t="s">
        <v>39</v>
      </c>
      <c r="AX283" s="12" t="s">
        <v>76</v>
      </c>
      <c r="AY283" s="262" t="s">
        <v>135</v>
      </c>
    </row>
    <row r="284" s="11" customFormat="1">
      <c r="B284" s="231"/>
      <c r="C284" s="232"/>
      <c r="D284" s="233" t="s">
        <v>144</v>
      </c>
      <c r="E284" s="234" t="s">
        <v>21</v>
      </c>
      <c r="F284" s="235" t="s">
        <v>509</v>
      </c>
      <c r="G284" s="232"/>
      <c r="H284" s="236">
        <v>2.2469999999999999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AT284" s="242" t="s">
        <v>144</v>
      </c>
      <c r="AU284" s="242" t="s">
        <v>86</v>
      </c>
      <c r="AV284" s="11" t="s">
        <v>86</v>
      </c>
      <c r="AW284" s="11" t="s">
        <v>39</v>
      </c>
      <c r="AX284" s="11" t="s">
        <v>76</v>
      </c>
      <c r="AY284" s="242" t="s">
        <v>135</v>
      </c>
    </row>
    <row r="285" s="11" customFormat="1">
      <c r="B285" s="231"/>
      <c r="C285" s="232"/>
      <c r="D285" s="233" t="s">
        <v>144</v>
      </c>
      <c r="E285" s="234" t="s">
        <v>21</v>
      </c>
      <c r="F285" s="235" t="s">
        <v>510</v>
      </c>
      <c r="G285" s="232"/>
      <c r="H285" s="236">
        <v>0.377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144</v>
      </c>
      <c r="AU285" s="242" t="s">
        <v>86</v>
      </c>
      <c r="AV285" s="11" t="s">
        <v>86</v>
      </c>
      <c r="AW285" s="11" t="s">
        <v>39</v>
      </c>
      <c r="AX285" s="11" t="s">
        <v>76</v>
      </c>
      <c r="AY285" s="242" t="s">
        <v>135</v>
      </c>
    </row>
    <row r="286" s="1" customFormat="1" ht="25.5" customHeight="1">
      <c r="B286" s="44"/>
      <c r="C286" s="219" t="s">
        <v>713</v>
      </c>
      <c r="D286" s="219" t="s">
        <v>137</v>
      </c>
      <c r="E286" s="220" t="s">
        <v>714</v>
      </c>
      <c r="F286" s="221" t="s">
        <v>715</v>
      </c>
      <c r="G286" s="222" t="s">
        <v>152</v>
      </c>
      <c r="H286" s="223">
        <v>7.0090000000000003</v>
      </c>
      <c r="I286" s="224"/>
      <c r="J286" s="225">
        <f>ROUND(I286*H286,2)</f>
        <v>0</v>
      </c>
      <c r="K286" s="221" t="s">
        <v>141</v>
      </c>
      <c r="L286" s="70"/>
      <c r="M286" s="226" t="s">
        <v>21</v>
      </c>
      <c r="N286" s="227" t="s">
        <v>47</v>
      </c>
      <c r="O286" s="45"/>
      <c r="P286" s="228">
        <f>O286*H286</f>
        <v>0</v>
      </c>
      <c r="Q286" s="228">
        <v>0</v>
      </c>
      <c r="R286" s="228">
        <f>Q286*H286</f>
        <v>0</v>
      </c>
      <c r="S286" s="228">
        <v>0.043999999999999997</v>
      </c>
      <c r="T286" s="229">
        <f>S286*H286</f>
        <v>0.308396</v>
      </c>
      <c r="AR286" s="22" t="s">
        <v>142</v>
      </c>
      <c r="AT286" s="22" t="s">
        <v>137</v>
      </c>
      <c r="AU286" s="22" t="s">
        <v>86</v>
      </c>
      <c r="AY286" s="22" t="s">
        <v>135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22" t="s">
        <v>84</v>
      </c>
      <c r="BK286" s="230">
        <f>ROUND(I286*H286,2)</f>
        <v>0</v>
      </c>
      <c r="BL286" s="22" t="s">
        <v>142</v>
      </c>
      <c r="BM286" s="22" t="s">
        <v>716</v>
      </c>
    </row>
    <row r="287" s="11" customFormat="1">
      <c r="B287" s="231"/>
      <c r="C287" s="232"/>
      <c r="D287" s="233" t="s">
        <v>144</v>
      </c>
      <c r="E287" s="234" t="s">
        <v>21</v>
      </c>
      <c r="F287" s="235" t="s">
        <v>717</v>
      </c>
      <c r="G287" s="232"/>
      <c r="H287" s="236">
        <v>7.0090000000000003</v>
      </c>
      <c r="I287" s="237"/>
      <c r="J287" s="232"/>
      <c r="K287" s="232"/>
      <c r="L287" s="238"/>
      <c r="M287" s="239"/>
      <c r="N287" s="240"/>
      <c r="O287" s="240"/>
      <c r="P287" s="240"/>
      <c r="Q287" s="240"/>
      <c r="R287" s="240"/>
      <c r="S287" s="240"/>
      <c r="T287" s="241"/>
      <c r="AT287" s="242" t="s">
        <v>144</v>
      </c>
      <c r="AU287" s="242" t="s">
        <v>86</v>
      </c>
      <c r="AV287" s="11" t="s">
        <v>86</v>
      </c>
      <c r="AW287" s="11" t="s">
        <v>39</v>
      </c>
      <c r="AX287" s="11" t="s">
        <v>76</v>
      </c>
      <c r="AY287" s="242" t="s">
        <v>135</v>
      </c>
    </row>
    <row r="288" s="1" customFormat="1" ht="25.5" customHeight="1">
      <c r="B288" s="44"/>
      <c r="C288" s="219" t="s">
        <v>718</v>
      </c>
      <c r="D288" s="219" t="s">
        <v>137</v>
      </c>
      <c r="E288" s="220" t="s">
        <v>719</v>
      </c>
      <c r="F288" s="221" t="s">
        <v>720</v>
      </c>
      <c r="G288" s="222" t="s">
        <v>152</v>
      </c>
      <c r="H288" s="223">
        <v>2.6240000000000001</v>
      </c>
      <c r="I288" s="224"/>
      <c r="J288" s="225">
        <f>ROUND(I288*H288,2)</f>
        <v>0</v>
      </c>
      <c r="K288" s="221" t="s">
        <v>141</v>
      </c>
      <c r="L288" s="70"/>
      <c r="M288" s="226" t="s">
        <v>21</v>
      </c>
      <c r="N288" s="227" t="s">
        <v>47</v>
      </c>
      <c r="O288" s="45"/>
      <c r="P288" s="228">
        <f>O288*H288</f>
        <v>0</v>
      </c>
      <c r="Q288" s="228">
        <v>0</v>
      </c>
      <c r="R288" s="228">
        <f>Q288*H288</f>
        <v>0</v>
      </c>
      <c r="S288" s="228">
        <v>1.3999999999999999</v>
      </c>
      <c r="T288" s="229">
        <f>S288*H288</f>
        <v>3.6736</v>
      </c>
      <c r="AR288" s="22" t="s">
        <v>142</v>
      </c>
      <c r="AT288" s="22" t="s">
        <v>137</v>
      </c>
      <c r="AU288" s="22" t="s">
        <v>86</v>
      </c>
      <c r="AY288" s="22" t="s">
        <v>135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22" t="s">
        <v>84</v>
      </c>
      <c r="BK288" s="230">
        <f>ROUND(I288*H288,2)</f>
        <v>0</v>
      </c>
      <c r="BL288" s="22" t="s">
        <v>142</v>
      </c>
      <c r="BM288" s="22" t="s">
        <v>721</v>
      </c>
    </row>
    <row r="289" s="12" customFormat="1">
      <c r="B289" s="253"/>
      <c r="C289" s="254"/>
      <c r="D289" s="233" t="s">
        <v>144</v>
      </c>
      <c r="E289" s="255" t="s">
        <v>21</v>
      </c>
      <c r="F289" s="256" t="s">
        <v>722</v>
      </c>
      <c r="G289" s="254"/>
      <c r="H289" s="255" t="s">
        <v>21</v>
      </c>
      <c r="I289" s="257"/>
      <c r="J289" s="254"/>
      <c r="K289" s="254"/>
      <c r="L289" s="258"/>
      <c r="M289" s="259"/>
      <c r="N289" s="260"/>
      <c r="O289" s="260"/>
      <c r="P289" s="260"/>
      <c r="Q289" s="260"/>
      <c r="R289" s="260"/>
      <c r="S289" s="260"/>
      <c r="T289" s="261"/>
      <c r="AT289" s="262" t="s">
        <v>144</v>
      </c>
      <c r="AU289" s="262" t="s">
        <v>86</v>
      </c>
      <c r="AV289" s="12" t="s">
        <v>84</v>
      </c>
      <c r="AW289" s="12" t="s">
        <v>39</v>
      </c>
      <c r="AX289" s="12" t="s">
        <v>76</v>
      </c>
      <c r="AY289" s="262" t="s">
        <v>135</v>
      </c>
    </row>
    <row r="290" s="11" customFormat="1">
      <c r="B290" s="231"/>
      <c r="C290" s="232"/>
      <c r="D290" s="233" t="s">
        <v>144</v>
      </c>
      <c r="E290" s="234" t="s">
        <v>21</v>
      </c>
      <c r="F290" s="235" t="s">
        <v>509</v>
      </c>
      <c r="G290" s="232"/>
      <c r="H290" s="236">
        <v>2.2469999999999999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AT290" s="242" t="s">
        <v>144</v>
      </c>
      <c r="AU290" s="242" t="s">
        <v>86</v>
      </c>
      <c r="AV290" s="11" t="s">
        <v>86</v>
      </c>
      <c r="AW290" s="11" t="s">
        <v>39</v>
      </c>
      <c r="AX290" s="11" t="s">
        <v>76</v>
      </c>
      <c r="AY290" s="242" t="s">
        <v>135</v>
      </c>
    </row>
    <row r="291" s="11" customFormat="1">
      <c r="B291" s="231"/>
      <c r="C291" s="232"/>
      <c r="D291" s="233" t="s">
        <v>144</v>
      </c>
      <c r="E291" s="234" t="s">
        <v>21</v>
      </c>
      <c r="F291" s="235" t="s">
        <v>510</v>
      </c>
      <c r="G291" s="232"/>
      <c r="H291" s="236">
        <v>0.377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AT291" s="242" t="s">
        <v>144</v>
      </c>
      <c r="AU291" s="242" t="s">
        <v>86</v>
      </c>
      <c r="AV291" s="11" t="s">
        <v>86</v>
      </c>
      <c r="AW291" s="11" t="s">
        <v>39</v>
      </c>
      <c r="AX291" s="11" t="s">
        <v>76</v>
      </c>
      <c r="AY291" s="242" t="s">
        <v>135</v>
      </c>
    </row>
    <row r="292" s="1" customFormat="1" ht="38.25" customHeight="1">
      <c r="B292" s="44"/>
      <c r="C292" s="219" t="s">
        <v>723</v>
      </c>
      <c r="D292" s="219" t="s">
        <v>137</v>
      </c>
      <c r="E292" s="220" t="s">
        <v>724</v>
      </c>
      <c r="F292" s="221" t="s">
        <v>725</v>
      </c>
      <c r="G292" s="222" t="s">
        <v>140</v>
      </c>
      <c r="H292" s="223">
        <v>4.6749999999999998</v>
      </c>
      <c r="I292" s="224"/>
      <c r="J292" s="225">
        <f>ROUND(I292*H292,2)</f>
        <v>0</v>
      </c>
      <c r="K292" s="221" t="s">
        <v>141</v>
      </c>
      <c r="L292" s="70"/>
      <c r="M292" s="226" t="s">
        <v>21</v>
      </c>
      <c r="N292" s="227" t="s">
        <v>47</v>
      </c>
      <c r="O292" s="45"/>
      <c r="P292" s="228">
        <f>O292*H292</f>
        <v>0</v>
      </c>
      <c r="Q292" s="228">
        <v>0</v>
      </c>
      <c r="R292" s="228">
        <f>Q292*H292</f>
        <v>0</v>
      </c>
      <c r="S292" s="228">
        <v>0.055</v>
      </c>
      <c r="T292" s="229">
        <f>S292*H292</f>
        <v>0.25712499999999999</v>
      </c>
      <c r="AR292" s="22" t="s">
        <v>142</v>
      </c>
      <c r="AT292" s="22" t="s">
        <v>137</v>
      </c>
      <c r="AU292" s="22" t="s">
        <v>86</v>
      </c>
      <c r="AY292" s="22" t="s">
        <v>135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22" t="s">
        <v>84</v>
      </c>
      <c r="BK292" s="230">
        <f>ROUND(I292*H292,2)</f>
        <v>0</v>
      </c>
      <c r="BL292" s="22" t="s">
        <v>142</v>
      </c>
      <c r="BM292" s="22" t="s">
        <v>726</v>
      </c>
    </row>
    <row r="293" s="11" customFormat="1">
      <c r="B293" s="231"/>
      <c r="C293" s="232"/>
      <c r="D293" s="233" t="s">
        <v>144</v>
      </c>
      <c r="E293" s="234" t="s">
        <v>21</v>
      </c>
      <c r="F293" s="235" t="s">
        <v>468</v>
      </c>
      <c r="G293" s="232"/>
      <c r="H293" s="236">
        <v>3.375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AT293" s="242" t="s">
        <v>144</v>
      </c>
      <c r="AU293" s="242" t="s">
        <v>86</v>
      </c>
      <c r="AV293" s="11" t="s">
        <v>86</v>
      </c>
      <c r="AW293" s="11" t="s">
        <v>39</v>
      </c>
      <c r="AX293" s="11" t="s">
        <v>76</v>
      </c>
      <c r="AY293" s="242" t="s">
        <v>135</v>
      </c>
    </row>
    <row r="294" s="11" customFormat="1">
      <c r="B294" s="231"/>
      <c r="C294" s="232"/>
      <c r="D294" s="233" t="s">
        <v>144</v>
      </c>
      <c r="E294" s="234" t="s">
        <v>21</v>
      </c>
      <c r="F294" s="235" t="s">
        <v>727</v>
      </c>
      <c r="G294" s="232"/>
      <c r="H294" s="236">
        <v>1.3</v>
      </c>
      <c r="I294" s="237"/>
      <c r="J294" s="232"/>
      <c r="K294" s="232"/>
      <c r="L294" s="238"/>
      <c r="M294" s="239"/>
      <c r="N294" s="240"/>
      <c r="O294" s="240"/>
      <c r="P294" s="240"/>
      <c r="Q294" s="240"/>
      <c r="R294" s="240"/>
      <c r="S294" s="240"/>
      <c r="T294" s="241"/>
      <c r="AT294" s="242" t="s">
        <v>144</v>
      </c>
      <c r="AU294" s="242" t="s">
        <v>86</v>
      </c>
      <c r="AV294" s="11" t="s">
        <v>86</v>
      </c>
      <c r="AW294" s="11" t="s">
        <v>39</v>
      </c>
      <c r="AX294" s="11" t="s">
        <v>76</v>
      </c>
      <c r="AY294" s="242" t="s">
        <v>135</v>
      </c>
    </row>
    <row r="295" s="1" customFormat="1" ht="25.5" customHeight="1">
      <c r="B295" s="44"/>
      <c r="C295" s="219" t="s">
        <v>728</v>
      </c>
      <c r="D295" s="219" t="s">
        <v>137</v>
      </c>
      <c r="E295" s="220" t="s">
        <v>729</v>
      </c>
      <c r="F295" s="221" t="s">
        <v>730</v>
      </c>
      <c r="G295" s="222" t="s">
        <v>140</v>
      </c>
      <c r="H295" s="223">
        <v>16.800000000000001</v>
      </c>
      <c r="I295" s="224"/>
      <c r="J295" s="225">
        <f>ROUND(I295*H295,2)</f>
        <v>0</v>
      </c>
      <c r="K295" s="221" t="s">
        <v>141</v>
      </c>
      <c r="L295" s="70"/>
      <c r="M295" s="226" t="s">
        <v>21</v>
      </c>
      <c r="N295" s="227" t="s">
        <v>47</v>
      </c>
      <c r="O295" s="45"/>
      <c r="P295" s="228">
        <f>O295*H295</f>
        <v>0</v>
      </c>
      <c r="Q295" s="228">
        <v>0</v>
      </c>
      <c r="R295" s="228">
        <f>Q295*H295</f>
        <v>0</v>
      </c>
      <c r="S295" s="228">
        <v>0.075999999999999998</v>
      </c>
      <c r="T295" s="229">
        <f>S295*H295</f>
        <v>1.2767999999999999</v>
      </c>
      <c r="AR295" s="22" t="s">
        <v>142</v>
      </c>
      <c r="AT295" s="22" t="s">
        <v>137</v>
      </c>
      <c r="AU295" s="22" t="s">
        <v>86</v>
      </c>
      <c r="AY295" s="22" t="s">
        <v>135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22" t="s">
        <v>84</v>
      </c>
      <c r="BK295" s="230">
        <f>ROUND(I295*H295,2)</f>
        <v>0</v>
      </c>
      <c r="BL295" s="22" t="s">
        <v>142</v>
      </c>
      <c r="BM295" s="22" t="s">
        <v>731</v>
      </c>
    </row>
    <row r="296" s="11" customFormat="1">
      <c r="B296" s="231"/>
      <c r="C296" s="232"/>
      <c r="D296" s="233" t="s">
        <v>144</v>
      </c>
      <c r="E296" s="234" t="s">
        <v>21</v>
      </c>
      <c r="F296" s="235" t="s">
        <v>732</v>
      </c>
      <c r="G296" s="232"/>
      <c r="H296" s="236">
        <v>16.800000000000001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AT296" s="242" t="s">
        <v>144</v>
      </c>
      <c r="AU296" s="242" t="s">
        <v>86</v>
      </c>
      <c r="AV296" s="11" t="s">
        <v>86</v>
      </c>
      <c r="AW296" s="11" t="s">
        <v>39</v>
      </c>
      <c r="AX296" s="11" t="s">
        <v>76</v>
      </c>
      <c r="AY296" s="242" t="s">
        <v>135</v>
      </c>
    </row>
    <row r="297" s="1" customFormat="1" ht="25.5" customHeight="1">
      <c r="B297" s="44"/>
      <c r="C297" s="219" t="s">
        <v>733</v>
      </c>
      <c r="D297" s="219" t="s">
        <v>137</v>
      </c>
      <c r="E297" s="220" t="s">
        <v>734</v>
      </c>
      <c r="F297" s="221" t="s">
        <v>735</v>
      </c>
      <c r="G297" s="222" t="s">
        <v>140</v>
      </c>
      <c r="H297" s="223">
        <v>3.6000000000000001</v>
      </c>
      <c r="I297" s="224"/>
      <c r="J297" s="225">
        <f>ROUND(I297*H297,2)</f>
        <v>0</v>
      </c>
      <c r="K297" s="221" t="s">
        <v>141</v>
      </c>
      <c r="L297" s="70"/>
      <c r="M297" s="226" t="s">
        <v>21</v>
      </c>
      <c r="N297" s="227" t="s">
        <v>47</v>
      </c>
      <c r="O297" s="45"/>
      <c r="P297" s="228">
        <f>O297*H297</f>
        <v>0</v>
      </c>
      <c r="Q297" s="228">
        <v>0</v>
      </c>
      <c r="R297" s="228">
        <f>Q297*H297</f>
        <v>0</v>
      </c>
      <c r="S297" s="228">
        <v>0.072999999999999995</v>
      </c>
      <c r="T297" s="229">
        <f>S297*H297</f>
        <v>0.26279999999999998</v>
      </c>
      <c r="AR297" s="22" t="s">
        <v>142</v>
      </c>
      <c r="AT297" s="22" t="s">
        <v>137</v>
      </c>
      <c r="AU297" s="22" t="s">
        <v>86</v>
      </c>
      <c r="AY297" s="22" t="s">
        <v>135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22" t="s">
        <v>84</v>
      </c>
      <c r="BK297" s="230">
        <f>ROUND(I297*H297,2)</f>
        <v>0</v>
      </c>
      <c r="BL297" s="22" t="s">
        <v>142</v>
      </c>
      <c r="BM297" s="22" t="s">
        <v>736</v>
      </c>
    </row>
    <row r="298" s="11" customFormat="1">
      <c r="B298" s="231"/>
      <c r="C298" s="232"/>
      <c r="D298" s="233" t="s">
        <v>144</v>
      </c>
      <c r="E298" s="234" t="s">
        <v>21</v>
      </c>
      <c r="F298" s="235" t="s">
        <v>737</v>
      </c>
      <c r="G298" s="232"/>
      <c r="H298" s="236">
        <v>3.6000000000000001</v>
      </c>
      <c r="I298" s="237"/>
      <c r="J298" s="232"/>
      <c r="K298" s="232"/>
      <c r="L298" s="238"/>
      <c r="M298" s="239"/>
      <c r="N298" s="240"/>
      <c r="O298" s="240"/>
      <c r="P298" s="240"/>
      <c r="Q298" s="240"/>
      <c r="R298" s="240"/>
      <c r="S298" s="240"/>
      <c r="T298" s="241"/>
      <c r="AT298" s="242" t="s">
        <v>144</v>
      </c>
      <c r="AU298" s="242" t="s">
        <v>86</v>
      </c>
      <c r="AV298" s="11" t="s">
        <v>86</v>
      </c>
      <c r="AW298" s="11" t="s">
        <v>39</v>
      </c>
      <c r="AX298" s="11" t="s">
        <v>76</v>
      </c>
      <c r="AY298" s="242" t="s">
        <v>135</v>
      </c>
    </row>
    <row r="299" s="1" customFormat="1" ht="38.25" customHeight="1">
      <c r="B299" s="44"/>
      <c r="C299" s="219" t="s">
        <v>738</v>
      </c>
      <c r="D299" s="219" t="s">
        <v>137</v>
      </c>
      <c r="E299" s="220" t="s">
        <v>739</v>
      </c>
      <c r="F299" s="221" t="s">
        <v>740</v>
      </c>
      <c r="G299" s="222" t="s">
        <v>152</v>
      </c>
      <c r="H299" s="223">
        <v>0.63</v>
      </c>
      <c r="I299" s="224"/>
      <c r="J299" s="225">
        <f>ROUND(I299*H299,2)</f>
        <v>0</v>
      </c>
      <c r="K299" s="221" t="s">
        <v>141</v>
      </c>
      <c r="L299" s="70"/>
      <c r="M299" s="226" t="s">
        <v>21</v>
      </c>
      <c r="N299" s="227" t="s">
        <v>47</v>
      </c>
      <c r="O299" s="45"/>
      <c r="P299" s="228">
        <f>O299*H299</f>
        <v>0</v>
      </c>
      <c r="Q299" s="228">
        <v>0</v>
      </c>
      <c r="R299" s="228">
        <f>Q299*H299</f>
        <v>0</v>
      </c>
      <c r="S299" s="228">
        <v>1.8</v>
      </c>
      <c r="T299" s="229">
        <f>S299*H299</f>
        <v>1.1340000000000001</v>
      </c>
      <c r="AR299" s="22" t="s">
        <v>142</v>
      </c>
      <c r="AT299" s="22" t="s">
        <v>137</v>
      </c>
      <c r="AU299" s="22" t="s">
        <v>86</v>
      </c>
      <c r="AY299" s="22" t="s">
        <v>135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22" t="s">
        <v>84</v>
      </c>
      <c r="BK299" s="230">
        <f>ROUND(I299*H299,2)</f>
        <v>0</v>
      </c>
      <c r="BL299" s="22" t="s">
        <v>142</v>
      </c>
      <c r="BM299" s="22" t="s">
        <v>741</v>
      </c>
    </row>
    <row r="300" s="11" customFormat="1">
      <c r="B300" s="231"/>
      <c r="C300" s="232"/>
      <c r="D300" s="233" t="s">
        <v>144</v>
      </c>
      <c r="E300" s="234" t="s">
        <v>21</v>
      </c>
      <c r="F300" s="235" t="s">
        <v>742</v>
      </c>
      <c r="G300" s="232"/>
      <c r="H300" s="236">
        <v>0.63</v>
      </c>
      <c r="I300" s="237"/>
      <c r="J300" s="232"/>
      <c r="K300" s="232"/>
      <c r="L300" s="238"/>
      <c r="M300" s="239"/>
      <c r="N300" s="240"/>
      <c r="O300" s="240"/>
      <c r="P300" s="240"/>
      <c r="Q300" s="240"/>
      <c r="R300" s="240"/>
      <c r="S300" s="240"/>
      <c r="T300" s="241"/>
      <c r="AT300" s="242" t="s">
        <v>144</v>
      </c>
      <c r="AU300" s="242" t="s">
        <v>86</v>
      </c>
      <c r="AV300" s="11" t="s">
        <v>86</v>
      </c>
      <c r="AW300" s="11" t="s">
        <v>39</v>
      </c>
      <c r="AX300" s="11" t="s">
        <v>76</v>
      </c>
      <c r="AY300" s="242" t="s">
        <v>135</v>
      </c>
    </row>
    <row r="301" s="1" customFormat="1" ht="38.25" customHeight="1">
      <c r="B301" s="44"/>
      <c r="C301" s="219" t="s">
        <v>743</v>
      </c>
      <c r="D301" s="219" t="s">
        <v>137</v>
      </c>
      <c r="E301" s="220" t="s">
        <v>744</v>
      </c>
      <c r="F301" s="221" t="s">
        <v>745</v>
      </c>
      <c r="G301" s="222" t="s">
        <v>152</v>
      </c>
      <c r="H301" s="223">
        <v>0.52500000000000002</v>
      </c>
      <c r="I301" s="224"/>
      <c r="J301" s="225">
        <f>ROUND(I301*H301,2)</f>
        <v>0</v>
      </c>
      <c r="K301" s="221" t="s">
        <v>141</v>
      </c>
      <c r="L301" s="70"/>
      <c r="M301" s="226" t="s">
        <v>21</v>
      </c>
      <c r="N301" s="227" t="s">
        <v>47</v>
      </c>
      <c r="O301" s="45"/>
      <c r="P301" s="228">
        <f>O301*H301</f>
        <v>0</v>
      </c>
      <c r="Q301" s="228">
        <v>0</v>
      </c>
      <c r="R301" s="228">
        <f>Q301*H301</f>
        <v>0</v>
      </c>
      <c r="S301" s="228">
        <v>1.8</v>
      </c>
      <c r="T301" s="229">
        <f>S301*H301</f>
        <v>0.94500000000000006</v>
      </c>
      <c r="AR301" s="22" t="s">
        <v>142</v>
      </c>
      <c r="AT301" s="22" t="s">
        <v>137</v>
      </c>
      <c r="AU301" s="22" t="s">
        <v>86</v>
      </c>
      <c r="AY301" s="22" t="s">
        <v>135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22" t="s">
        <v>84</v>
      </c>
      <c r="BK301" s="230">
        <f>ROUND(I301*H301,2)</f>
        <v>0</v>
      </c>
      <c r="BL301" s="22" t="s">
        <v>142</v>
      </c>
      <c r="BM301" s="22" t="s">
        <v>746</v>
      </c>
    </row>
    <row r="302" s="11" customFormat="1">
      <c r="B302" s="231"/>
      <c r="C302" s="232"/>
      <c r="D302" s="233" t="s">
        <v>144</v>
      </c>
      <c r="E302" s="234" t="s">
        <v>21</v>
      </c>
      <c r="F302" s="235" t="s">
        <v>747</v>
      </c>
      <c r="G302" s="232"/>
      <c r="H302" s="236">
        <v>0.52500000000000002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AT302" s="242" t="s">
        <v>144</v>
      </c>
      <c r="AU302" s="242" t="s">
        <v>86</v>
      </c>
      <c r="AV302" s="11" t="s">
        <v>86</v>
      </c>
      <c r="AW302" s="11" t="s">
        <v>39</v>
      </c>
      <c r="AX302" s="11" t="s">
        <v>76</v>
      </c>
      <c r="AY302" s="242" t="s">
        <v>135</v>
      </c>
    </row>
    <row r="303" s="1" customFormat="1" ht="25.5" customHeight="1">
      <c r="B303" s="44"/>
      <c r="C303" s="219" t="s">
        <v>748</v>
      </c>
      <c r="D303" s="219" t="s">
        <v>137</v>
      </c>
      <c r="E303" s="220" t="s">
        <v>749</v>
      </c>
      <c r="F303" s="221" t="s">
        <v>750</v>
      </c>
      <c r="G303" s="222" t="s">
        <v>212</v>
      </c>
      <c r="H303" s="223">
        <v>180</v>
      </c>
      <c r="I303" s="224"/>
      <c r="J303" s="225">
        <f>ROUND(I303*H303,2)</f>
        <v>0</v>
      </c>
      <c r="K303" s="221" t="s">
        <v>141</v>
      </c>
      <c r="L303" s="70"/>
      <c r="M303" s="226" t="s">
        <v>21</v>
      </c>
      <c r="N303" s="227" t="s">
        <v>47</v>
      </c>
      <c r="O303" s="45"/>
      <c r="P303" s="228">
        <f>O303*H303</f>
        <v>0</v>
      </c>
      <c r="Q303" s="228">
        <v>0</v>
      </c>
      <c r="R303" s="228">
        <f>Q303*H303</f>
        <v>0</v>
      </c>
      <c r="S303" s="228">
        <v>0.027</v>
      </c>
      <c r="T303" s="229">
        <f>S303*H303</f>
        <v>4.8600000000000003</v>
      </c>
      <c r="AR303" s="22" t="s">
        <v>142</v>
      </c>
      <c r="AT303" s="22" t="s">
        <v>137</v>
      </c>
      <c r="AU303" s="22" t="s">
        <v>86</v>
      </c>
      <c r="AY303" s="22" t="s">
        <v>135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22" t="s">
        <v>84</v>
      </c>
      <c r="BK303" s="230">
        <f>ROUND(I303*H303,2)</f>
        <v>0</v>
      </c>
      <c r="BL303" s="22" t="s">
        <v>142</v>
      </c>
      <c r="BM303" s="22" t="s">
        <v>751</v>
      </c>
    </row>
    <row r="304" s="12" customFormat="1">
      <c r="B304" s="253"/>
      <c r="C304" s="254"/>
      <c r="D304" s="233" t="s">
        <v>144</v>
      </c>
      <c r="E304" s="255" t="s">
        <v>21</v>
      </c>
      <c r="F304" s="256" t="s">
        <v>752</v>
      </c>
      <c r="G304" s="254"/>
      <c r="H304" s="255" t="s">
        <v>21</v>
      </c>
      <c r="I304" s="257"/>
      <c r="J304" s="254"/>
      <c r="K304" s="254"/>
      <c r="L304" s="258"/>
      <c r="M304" s="259"/>
      <c r="N304" s="260"/>
      <c r="O304" s="260"/>
      <c r="P304" s="260"/>
      <c r="Q304" s="260"/>
      <c r="R304" s="260"/>
      <c r="S304" s="260"/>
      <c r="T304" s="261"/>
      <c r="AT304" s="262" t="s">
        <v>144</v>
      </c>
      <c r="AU304" s="262" t="s">
        <v>86</v>
      </c>
      <c r="AV304" s="12" t="s">
        <v>84</v>
      </c>
      <c r="AW304" s="12" t="s">
        <v>39</v>
      </c>
      <c r="AX304" s="12" t="s">
        <v>76</v>
      </c>
      <c r="AY304" s="262" t="s">
        <v>135</v>
      </c>
    </row>
    <row r="305" s="11" customFormat="1">
      <c r="B305" s="231"/>
      <c r="C305" s="232"/>
      <c r="D305" s="233" t="s">
        <v>144</v>
      </c>
      <c r="E305" s="234" t="s">
        <v>21</v>
      </c>
      <c r="F305" s="235" t="s">
        <v>753</v>
      </c>
      <c r="G305" s="232"/>
      <c r="H305" s="236">
        <v>180</v>
      </c>
      <c r="I305" s="237"/>
      <c r="J305" s="232"/>
      <c r="K305" s="232"/>
      <c r="L305" s="238"/>
      <c r="M305" s="239"/>
      <c r="N305" s="240"/>
      <c r="O305" s="240"/>
      <c r="P305" s="240"/>
      <c r="Q305" s="240"/>
      <c r="R305" s="240"/>
      <c r="S305" s="240"/>
      <c r="T305" s="241"/>
      <c r="AT305" s="242" t="s">
        <v>144</v>
      </c>
      <c r="AU305" s="242" t="s">
        <v>86</v>
      </c>
      <c r="AV305" s="11" t="s">
        <v>86</v>
      </c>
      <c r="AW305" s="11" t="s">
        <v>39</v>
      </c>
      <c r="AX305" s="11" t="s">
        <v>76</v>
      </c>
      <c r="AY305" s="242" t="s">
        <v>135</v>
      </c>
    </row>
    <row r="306" s="1" customFormat="1" ht="38.25" customHeight="1">
      <c r="B306" s="44"/>
      <c r="C306" s="219" t="s">
        <v>754</v>
      </c>
      <c r="D306" s="219" t="s">
        <v>137</v>
      </c>
      <c r="E306" s="220" t="s">
        <v>755</v>
      </c>
      <c r="F306" s="221" t="s">
        <v>756</v>
      </c>
      <c r="G306" s="222" t="s">
        <v>212</v>
      </c>
      <c r="H306" s="223">
        <v>13.300000000000001</v>
      </c>
      <c r="I306" s="224"/>
      <c r="J306" s="225">
        <f>ROUND(I306*H306,2)</f>
        <v>0</v>
      </c>
      <c r="K306" s="221" t="s">
        <v>141</v>
      </c>
      <c r="L306" s="70"/>
      <c r="M306" s="226" t="s">
        <v>21</v>
      </c>
      <c r="N306" s="227" t="s">
        <v>47</v>
      </c>
      <c r="O306" s="45"/>
      <c r="P306" s="228">
        <f>O306*H306</f>
        <v>0</v>
      </c>
      <c r="Q306" s="228">
        <v>0</v>
      </c>
      <c r="R306" s="228">
        <f>Q306*H306</f>
        <v>0</v>
      </c>
      <c r="S306" s="228">
        <v>0.042000000000000003</v>
      </c>
      <c r="T306" s="229">
        <f>S306*H306</f>
        <v>0.5586000000000001</v>
      </c>
      <c r="AR306" s="22" t="s">
        <v>142</v>
      </c>
      <c r="AT306" s="22" t="s">
        <v>137</v>
      </c>
      <c r="AU306" s="22" t="s">
        <v>86</v>
      </c>
      <c r="AY306" s="22" t="s">
        <v>135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22" t="s">
        <v>84</v>
      </c>
      <c r="BK306" s="230">
        <f>ROUND(I306*H306,2)</f>
        <v>0</v>
      </c>
      <c r="BL306" s="22" t="s">
        <v>142</v>
      </c>
      <c r="BM306" s="22" t="s">
        <v>757</v>
      </c>
    </row>
    <row r="307" s="11" customFormat="1">
      <c r="B307" s="231"/>
      <c r="C307" s="232"/>
      <c r="D307" s="233" t="s">
        <v>144</v>
      </c>
      <c r="E307" s="234" t="s">
        <v>21</v>
      </c>
      <c r="F307" s="235" t="s">
        <v>758</v>
      </c>
      <c r="G307" s="232"/>
      <c r="H307" s="236">
        <v>13.300000000000001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AT307" s="242" t="s">
        <v>144</v>
      </c>
      <c r="AU307" s="242" t="s">
        <v>86</v>
      </c>
      <c r="AV307" s="11" t="s">
        <v>86</v>
      </c>
      <c r="AW307" s="11" t="s">
        <v>39</v>
      </c>
      <c r="AX307" s="11" t="s">
        <v>76</v>
      </c>
      <c r="AY307" s="242" t="s">
        <v>135</v>
      </c>
    </row>
    <row r="308" s="1" customFormat="1" ht="25.5" customHeight="1">
      <c r="B308" s="44"/>
      <c r="C308" s="219" t="s">
        <v>759</v>
      </c>
      <c r="D308" s="219" t="s">
        <v>137</v>
      </c>
      <c r="E308" s="220" t="s">
        <v>760</v>
      </c>
      <c r="F308" s="221" t="s">
        <v>761</v>
      </c>
      <c r="G308" s="222" t="s">
        <v>140</v>
      </c>
      <c r="H308" s="223">
        <v>9.7300000000000004</v>
      </c>
      <c r="I308" s="224"/>
      <c r="J308" s="225">
        <f>ROUND(I308*H308,2)</f>
        <v>0</v>
      </c>
      <c r="K308" s="221" t="s">
        <v>141</v>
      </c>
      <c r="L308" s="70"/>
      <c r="M308" s="226" t="s">
        <v>21</v>
      </c>
      <c r="N308" s="227" t="s">
        <v>47</v>
      </c>
      <c r="O308" s="45"/>
      <c r="P308" s="228">
        <f>O308*H308</f>
        <v>0</v>
      </c>
      <c r="Q308" s="228">
        <v>0</v>
      </c>
      <c r="R308" s="228">
        <f>Q308*H308</f>
        <v>0</v>
      </c>
      <c r="S308" s="228">
        <v>0.0040000000000000001</v>
      </c>
      <c r="T308" s="229">
        <f>S308*H308</f>
        <v>0.038920000000000003</v>
      </c>
      <c r="AR308" s="22" t="s">
        <v>142</v>
      </c>
      <c r="AT308" s="22" t="s">
        <v>137</v>
      </c>
      <c r="AU308" s="22" t="s">
        <v>86</v>
      </c>
      <c r="AY308" s="22" t="s">
        <v>135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22" t="s">
        <v>84</v>
      </c>
      <c r="BK308" s="230">
        <f>ROUND(I308*H308,2)</f>
        <v>0</v>
      </c>
      <c r="BL308" s="22" t="s">
        <v>142</v>
      </c>
      <c r="BM308" s="22" t="s">
        <v>762</v>
      </c>
    </row>
    <row r="309" s="1" customFormat="1" ht="25.5" customHeight="1">
      <c r="B309" s="44"/>
      <c r="C309" s="219" t="s">
        <v>763</v>
      </c>
      <c r="D309" s="219" t="s">
        <v>137</v>
      </c>
      <c r="E309" s="220" t="s">
        <v>764</v>
      </c>
      <c r="F309" s="221" t="s">
        <v>765</v>
      </c>
      <c r="G309" s="222" t="s">
        <v>140</v>
      </c>
      <c r="H309" s="223">
        <v>21.832000000000001</v>
      </c>
      <c r="I309" s="224"/>
      <c r="J309" s="225">
        <f>ROUND(I309*H309,2)</f>
        <v>0</v>
      </c>
      <c r="K309" s="221" t="s">
        <v>141</v>
      </c>
      <c r="L309" s="70"/>
      <c r="M309" s="226" t="s">
        <v>21</v>
      </c>
      <c r="N309" s="227" t="s">
        <v>47</v>
      </c>
      <c r="O309" s="45"/>
      <c r="P309" s="228">
        <f>O309*H309</f>
        <v>0</v>
      </c>
      <c r="Q309" s="228">
        <v>0</v>
      </c>
      <c r="R309" s="228">
        <f>Q309*H309</f>
        <v>0</v>
      </c>
      <c r="S309" s="228">
        <v>0.0040000000000000001</v>
      </c>
      <c r="T309" s="229">
        <f>S309*H309</f>
        <v>0.087328000000000003</v>
      </c>
      <c r="AR309" s="22" t="s">
        <v>142</v>
      </c>
      <c r="AT309" s="22" t="s">
        <v>137</v>
      </c>
      <c r="AU309" s="22" t="s">
        <v>86</v>
      </c>
      <c r="AY309" s="22" t="s">
        <v>135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22" t="s">
        <v>84</v>
      </c>
      <c r="BK309" s="230">
        <f>ROUND(I309*H309,2)</f>
        <v>0</v>
      </c>
      <c r="BL309" s="22" t="s">
        <v>142</v>
      </c>
      <c r="BM309" s="22" t="s">
        <v>766</v>
      </c>
    </row>
    <row r="310" s="1" customFormat="1" ht="25.5" customHeight="1">
      <c r="B310" s="44"/>
      <c r="C310" s="219" t="s">
        <v>767</v>
      </c>
      <c r="D310" s="219" t="s">
        <v>137</v>
      </c>
      <c r="E310" s="220" t="s">
        <v>768</v>
      </c>
      <c r="F310" s="221" t="s">
        <v>769</v>
      </c>
      <c r="G310" s="222" t="s">
        <v>140</v>
      </c>
      <c r="H310" s="223">
        <v>95.439999999999998</v>
      </c>
      <c r="I310" s="224"/>
      <c r="J310" s="225">
        <f>ROUND(I310*H310,2)</f>
        <v>0</v>
      </c>
      <c r="K310" s="221" t="s">
        <v>141</v>
      </c>
      <c r="L310" s="70"/>
      <c r="M310" s="226" t="s">
        <v>21</v>
      </c>
      <c r="N310" s="227" t="s">
        <v>47</v>
      </c>
      <c r="O310" s="45"/>
      <c r="P310" s="228">
        <f>O310*H310</f>
        <v>0</v>
      </c>
      <c r="Q310" s="228">
        <v>0</v>
      </c>
      <c r="R310" s="228">
        <f>Q310*H310</f>
        <v>0</v>
      </c>
      <c r="S310" s="228">
        <v>0.045999999999999999</v>
      </c>
      <c r="T310" s="229">
        <f>S310*H310</f>
        <v>4.3902399999999995</v>
      </c>
      <c r="AR310" s="22" t="s">
        <v>142</v>
      </c>
      <c r="AT310" s="22" t="s">
        <v>137</v>
      </c>
      <c r="AU310" s="22" t="s">
        <v>86</v>
      </c>
      <c r="AY310" s="22" t="s">
        <v>135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22" t="s">
        <v>84</v>
      </c>
      <c r="BK310" s="230">
        <f>ROUND(I310*H310,2)</f>
        <v>0</v>
      </c>
      <c r="BL310" s="22" t="s">
        <v>142</v>
      </c>
      <c r="BM310" s="22" t="s">
        <v>770</v>
      </c>
    </row>
    <row r="311" s="12" customFormat="1">
      <c r="B311" s="253"/>
      <c r="C311" s="254"/>
      <c r="D311" s="233" t="s">
        <v>144</v>
      </c>
      <c r="E311" s="255" t="s">
        <v>21</v>
      </c>
      <c r="F311" s="256" t="s">
        <v>771</v>
      </c>
      <c r="G311" s="254"/>
      <c r="H311" s="255" t="s">
        <v>21</v>
      </c>
      <c r="I311" s="257"/>
      <c r="J311" s="254"/>
      <c r="K311" s="254"/>
      <c r="L311" s="258"/>
      <c r="M311" s="259"/>
      <c r="N311" s="260"/>
      <c r="O311" s="260"/>
      <c r="P311" s="260"/>
      <c r="Q311" s="260"/>
      <c r="R311" s="260"/>
      <c r="S311" s="260"/>
      <c r="T311" s="261"/>
      <c r="AT311" s="262" t="s">
        <v>144</v>
      </c>
      <c r="AU311" s="262" t="s">
        <v>86</v>
      </c>
      <c r="AV311" s="12" t="s">
        <v>84</v>
      </c>
      <c r="AW311" s="12" t="s">
        <v>39</v>
      </c>
      <c r="AX311" s="12" t="s">
        <v>76</v>
      </c>
      <c r="AY311" s="262" t="s">
        <v>135</v>
      </c>
    </row>
    <row r="312" s="11" customFormat="1">
      <c r="B312" s="231"/>
      <c r="C312" s="232"/>
      <c r="D312" s="233" t="s">
        <v>144</v>
      </c>
      <c r="E312" s="234" t="s">
        <v>21</v>
      </c>
      <c r="F312" s="235" t="s">
        <v>772</v>
      </c>
      <c r="G312" s="232"/>
      <c r="H312" s="236">
        <v>77.170000000000002</v>
      </c>
      <c r="I312" s="237"/>
      <c r="J312" s="232"/>
      <c r="K312" s="232"/>
      <c r="L312" s="238"/>
      <c r="M312" s="239"/>
      <c r="N312" s="240"/>
      <c r="O312" s="240"/>
      <c r="P312" s="240"/>
      <c r="Q312" s="240"/>
      <c r="R312" s="240"/>
      <c r="S312" s="240"/>
      <c r="T312" s="241"/>
      <c r="AT312" s="242" t="s">
        <v>144</v>
      </c>
      <c r="AU312" s="242" t="s">
        <v>86</v>
      </c>
      <c r="AV312" s="11" t="s">
        <v>86</v>
      </c>
      <c r="AW312" s="11" t="s">
        <v>39</v>
      </c>
      <c r="AX312" s="11" t="s">
        <v>76</v>
      </c>
      <c r="AY312" s="242" t="s">
        <v>135</v>
      </c>
    </row>
    <row r="313" s="12" customFormat="1">
      <c r="B313" s="253"/>
      <c r="C313" s="254"/>
      <c r="D313" s="233" t="s">
        <v>144</v>
      </c>
      <c r="E313" s="255" t="s">
        <v>21</v>
      </c>
      <c r="F313" s="256" t="s">
        <v>773</v>
      </c>
      <c r="G313" s="254"/>
      <c r="H313" s="255" t="s">
        <v>21</v>
      </c>
      <c r="I313" s="257"/>
      <c r="J313" s="254"/>
      <c r="K313" s="254"/>
      <c r="L313" s="258"/>
      <c r="M313" s="259"/>
      <c r="N313" s="260"/>
      <c r="O313" s="260"/>
      <c r="P313" s="260"/>
      <c r="Q313" s="260"/>
      <c r="R313" s="260"/>
      <c r="S313" s="260"/>
      <c r="T313" s="261"/>
      <c r="AT313" s="262" t="s">
        <v>144</v>
      </c>
      <c r="AU313" s="262" t="s">
        <v>86</v>
      </c>
      <c r="AV313" s="12" t="s">
        <v>84</v>
      </c>
      <c r="AW313" s="12" t="s">
        <v>39</v>
      </c>
      <c r="AX313" s="12" t="s">
        <v>76</v>
      </c>
      <c r="AY313" s="262" t="s">
        <v>135</v>
      </c>
    </row>
    <row r="314" s="11" customFormat="1">
      <c r="B314" s="231"/>
      <c r="C314" s="232"/>
      <c r="D314" s="233" t="s">
        <v>144</v>
      </c>
      <c r="E314" s="234" t="s">
        <v>21</v>
      </c>
      <c r="F314" s="235" t="s">
        <v>774</v>
      </c>
      <c r="G314" s="232"/>
      <c r="H314" s="236">
        <v>18.27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AT314" s="242" t="s">
        <v>144</v>
      </c>
      <c r="AU314" s="242" t="s">
        <v>86</v>
      </c>
      <c r="AV314" s="11" t="s">
        <v>86</v>
      </c>
      <c r="AW314" s="11" t="s">
        <v>39</v>
      </c>
      <c r="AX314" s="11" t="s">
        <v>76</v>
      </c>
      <c r="AY314" s="242" t="s">
        <v>135</v>
      </c>
    </row>
    <row r="315" s="10" customFormat="1" ht="29.88" customHeight="1">
      <c r="B315" s="203"/>
      <c r="C315" s="204"/>
      <c r="D315" s="205" t="s">
        <v>75</v>
      </c>
      <c r="E315" s="217" t="s">
        <v>258</v>
      </c>
      <c r="F315" s="217" t="s">
        <v>259</v>
      </c>
      <c r="G315" s="204"/>
      <c r="H315" s="204"/>
      <c r="I315" s="207"/>
      <c r="J315" s="218">
        <f>BK315</f>
        <v>0</v>
      </c>
      <c r="K315" s="204"/>
      <c r="L315" s="209"/>
      <c r="M315" s="210"/>
      <c r="N315" s="211"/>
      <c r="O315" s="211"/>
      <c r="P315" s="212">
        <f>SUM(P316:P320)</f>
        <v>0</v>
      </c>
      <c r="Q315" s="211"/>
      <c r="R315" s="212">
        <f>SUM(R316:R320)</f>
        <v>0</v>
      </c>
      <c r="S315" s="211"/>
      <c r="T315" s="213">
        <f>SUM(T316:T320)</f>
        <v>0</v>
      </c>
      <c r="AR315" s="214" t="s">
        <v>84</v>
      </c>
      <c r="AT315" s="215" t="s">
        <v>75</v>
      </c>
      <c r="AU315" s="215" t="s">
        <v>84</v>
      </c>
      <c r="AY315" s="214" t="s">
        <v>135</v>
      </c>
      <c r="BK315" s="216">
        <f>SUM(BK316:BK320)</f>
        <v>0</v>
      </c>
    </row>
    <row r="316" s="1" customFormat="1" ht="25.5" customHeight="1">
      <c r="B316" s="44"/>
      <c r="C316" s="219" t="s">
        <v>775</v>
      </c>
      <c r="D316" s="219" t="s">
        <v>137</v>
      </c>
      <c r="E316" s="220" t="s">
        <v>261</v>
      </c>
      <c r="F316" s="221" t="s">
        <v>262</v>
      </c>
      <c r="G316" s="222" t="s">
        <v>187</v>
      </c>
      <c r="H316" s="223">
        <v>55.295000000000002</v>
      </c>
      <c r="I316" s="224"/>
      <c r="J316" s="225">
        <f>ROUND(I316*H316,2)</f>
        <v>0</v>
      </c>
      <c r="K316" s="221" t="s">
        <v>141</v>
      </c>
      <c r="L316" s="70"/>
      <c r="M316" s="226" t="s">
        <v>21</v>
      </c>
      <c r="N316" s="227" t="s">
        <v>47</v>
      </c>
      <c r="O316" s="45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AR316" s="22" t="s">
        <v>142</v>
      </c>
      <c r="AT316" s="22" t="s">
        <v>137</v>
      </c>
      <c r="AU316" s="22" t="s">
        <v>86</v>
      </c>
      <c r="AY316" s="22" t="s">
        <v>135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22" t="s">
        <v>84</v>
      </c>
      <c r="BK316" s="230">
        <f>ROUND(I316*H316,2)</f>
        <v>0</v>
      </c>
      <c r="BL316" s="22" t="s">
        <v>142</v>
      </c>
      <c r="BM316" s="22" t="s">
        <v>776</v>
      </c>
    </row>
    <row r="317" s="1" customFormat="1" ht="25.5" customHeight="1">
      <c r="B317" s="44"/>
      <c r="C317" s="219" t="s">
        <v>777</v>
      </c>
      <c r="D317" s="219" t="s">
        <v>137</v>
      </c>
      <c r="E317" s="220" t="s">
        <v>265</v>
      </c>
      <c r="F317" s="221" t="s">
        <v>266</v>
      </c>
      <c r="G317" s="222" t="s">
        <v>187</v>
      </c>
      <c r="H317" s="223">
        <v>55.295000000000002</v>
      </c>
      <c r="I317" s="224"/>
      <c r="J317" s="225">
        <f>ROUND(I317*H317,2)</f>
        <v>0</v>
      </c>
      <c r="K317" s="221" t="s">
        <v>141</v>
      </c>
      <c r="L317" s="70"/>
      <c r="M317" s="226" t="s">
        <v>21</v>
      </c>
      <c r="N317" s="227" t="s">
        <v>47</v>
      </c>
      <c r="O317" s="45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AR317" s="22" t="s">
        <v>142</v>
      </c>
      <c r="AT317" s="22" t="s">
        <v>137</v>
      </c>
      <c r="AU317" s="22" t="s">
        <v>86</v>
      </c>
      <c r="AY317" s="22" t="s">
        <v>135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22" t="s">
        <v>84</v>
      </c>
      <c r="BK317" s="230">
        <f>ROUND(I317*H317,2)</f>
        <v>0</v>
      </c>
      <c r="BL317" s="22" t="s">
        <v>142</v>
      </c>
      <c r="BM317" s="22" t="s">
        <v>778</v>
      </c>
    </row>
    <row r="318" s="1" customFormat="1" ht="25.5" customHeight="1">
      <c r="B318" s="44"/>
      <c r="C318" s="219" t="s">
        <v>592</v>
      </c>
      <c r="D318" s="219" t="s">
        <v>137</v>
      </c>
      <c r="E318" s="220" t="s">
        <v>269</v>
      </c>
      <c r="F318" s="221" t="s">
        <v>270</v>
      </c>
      <c r="G318" s="222" t="s">
        <v>187</v>
      </c>
      <c r="H318" s="223">
        <v>774.13</v>
      </c>
      <c r="I318" s="224"/>
      <c r="J318" s="225">
        <f>ROUND(I318*H318,2)</f>
        <v>0</v>
      </c>
      <c r="K318" s="221" t="s">
        <v>141</v>
      </c>
      <c r="L318" s="70"/>
      <c r="M318" s="226" t="s">
        <v>21</v>
      </c>
      <c r="N318" s="227" t="s">
        <v>47</v>
      </c>
      <c r="O318" s="45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AR318" s="22" t="s">
        <v>142</v>
      </c>
      <c r="AT318" s="22" t="s">
        <v>137</v>
      </c>
      <c r="AU318" s="22" t="s">
        <v>86</v>
      </c>
      <c r="AY318" s="22" t="s">
        <v>135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22" t="s">
        <v>84</v>
      </c>
      <c r="BK318" s="230">
        <f>ROUND(I318*H318,2)</f>
        <v>0</v>
      </c>
      <c r="BL318" s="22" t="s">
        <v>142</v>
      </c>
      <c r="BM318" s="22" t="s">
        <v>779</v>
      </c>
    </row>
    <row r="319" s="11" customFormat="1">
      <c r="B319" s="231"/>
      <c r="C319" s="232"/>
      <c r="D319" s="233" t="s">
        <v>144</v>
      </c>
      <c r="E319" s="232"/>
      <c r="F319" s="235" t="s">
        <v>780</v>
      </c>
      <c r="G319" s="232"/>
      <c r="H319" s="236">
        <v>774.13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AT319" s="242" t="s">
        <v>144</v>
      </c>
      <c r="AU319" s="242" t="s">
        <v>86</v>
      </c>
      <c r="AV319" s="11" t="s">
        <v>86</v>
      </c>
      <c r="AW319" s="11" t="s">
        <v>6</v>
      </c>
      <c r="AX319" s="11" t="s">
        <v>84</v>
      </c>
      <c r="AY319" s="242" t="s">
        <v>135</v>
      </c>
    </row>
    <row r="320" s="1" customFormat="1" ht="16.5" customHeight="1">
      <c r="B320" s="44"/>
      <c r="C320" s="219" t="s">
        <v>599</v>
      </c>
      <c r="D320" s="219" t="s">
        <v>137</v>
      </c>
      <c r="E320" s="220" t="s">
        <v>274</v>
      </c>
      <c r="F320" s="221" t="s">
        <v>275</v>
      </c>
      <c r="G320" s="222" t="s">
        <v>187</v>
      </c>
      <c r="H320" s="223">
        <v>43.061</v>
      </c>
      <c r="I320" s="224"/>
      <c r="J320" s="225">
        <f>ROUND(I320*H320,2)</f>
        <v>0</v>
      </c>
      <c r="K320" s="221" t="s">
        <v>141</v>
      </c>
      <c r="L320" s="70"/>
      <c r="M320" s="226" t="s">
        <v>21</v>
      </c>
      <c r="N320" s="227" t="s">
        <v>47</v>
      </c>
      <c r="O320" s="45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AR320" s="22" t="s">
        <v>142</v>
      </c>
      <c r="AT320" s="22" t="s">
        <v>137</v>
      </c>
      <c r="AU320" s="22" t="s">
        <v>86</v>
      </c>
      <c r="AY320" s="22" t="s">
        <v>135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22" t="s">
        <v>84</v>
      </c>
      <c r="BK320" s="230">
        <f>ROUND(I320*H320,2)</f>
        <v>0</v>
      </c>
      <c r="BL320" s="22" t="s">
        <v>142</v>
      </c>
      <c r="BM320" s="22" t="s">
        <v>781</v>
      </c>
    </row>
    <row r="321" s="10" customFormat="1" ht="29.88" customHeight="1">
      <c r="B321" s="203"/>
      <c r="C321" s="204"/>
      <c r="D321" s="205" t="s">
        <v>75</v>
      </c>
      <c r="E321" s="217" t="s">
        <v>277</v>
      </c>
      <c r="F321" s="217" t="s">
        <v>278</v>
      </c>
      <c r="G321" s="204"/>
      <c r="H321" s="204"/>
      <c r="I321" s="207"/>
      <c r="J321" s="218">
        <f>BK321</f>
        <v>0</v>
      </c>
      <c r="K321" s="204"/>
      <c r="L321" s="209"/>
      <c r="M321" s="210"/>
      <c r="N321" s="211"/>
      <c r="O321" s="211"/>
      <c r="P321" s="212">
        <f>P322</f>
        <v>0</v>
      </c>
      <c r="Q321" s="211"/>
      <c r="R321" s="212">
        <f>R322</f>
        <v>0</v>
      </c>
      <c r="S321" s="211"/>
      <c r="T321" s="213">
        <f>T322</f>
        <v>0</v>
      </c>
      <c r="AR321" s="214" t="s">
        <v>84</v>
      </c>
      <c r="AT321" s="215" t="s">
        <v>75</v>
      </c>
      <c r="AU321" s="215" t="s">
        <v>84</v>
      </c>
      <c r="AY321" s="214" t="s">
        <v>135</v>
      </c>
      <c r="BK321" s="216">
        <f>BK322</f>
        <v>0</v>
      </c>
    </row>
    <row r="322" s="1" customFormat="1" ht="38.25" customHeight="1">
      <c r="B322" s="44"/>
      <c r="C322" s="219" t="s">
        <v>228</v>
      </c>
      <c r="D322" s="219" t="s">
        <v>137</v>
      </c>
      <c r="E322" s="220" t="s">
        <v>782</v>
      </c>
      <c r="F322" s="221" t="s">
        <v>783</v>
      </c>
      <c r="G322" s="222" t="s">
        <v>187</v>
      </c>
      <c r="H322" s="223">
        <v>37.247</v>
      </c>
      <c r="I322" s="224"/>
      <c r="J322" s="225">
        <f>ROUND(I322*H322,2)</f>
        <v>0</v>
      </c>
      <c r="K322" s="221" t="s">
        <v>141</v>
      </c>
      <c r="L322" s="70"/>
      <c r="M322" s="226" t="s">
        <v>21</v>
      </c>
      <c r="N322" s="227" t="s">
        <v>47</v>
      </c>
      <c r="O322" s="45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AR322" s="22" t="s">
        <v>142</v>
      </c>
      <c r="AT322" s="22" t="s">
        <v>137</v>
      </c>
      <c r="AU322" s="22" t="s">
        <v>86</v>
      </c>
      <c r="AY322" s="22" t="s">
        <v>135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22" t="s">
        <v>84</v>
      </c>
      <c r="BK322" s="230">
        <f>ROUND(I322*H322,2)</f>
        <v>0</v>
      </c>
      <c r="BL322" s="22" t="s">
        <v>142</v>
      </c>
      <c r="BM322" s="22" t="s">
        <v>784</v>
      </c>
    </row>
    <row r="323" s="10" customFormat="1" ht="37.44" customHeight="1">
      <c r="B323" s="203"/>
      <c r="C323" s="204"/>
      <c r="D323" s="205" t="s">
        <v>75</v>
      </c>
      <c r="E323" s="206" t="s">
        <v>283</v>
      </c>
      <c r="F323" s="206" t="s">
        <v>785</v>
      </c>
      <c r="G323" s="204"/>
      <c r="H323" s="204"/>
      <c r="I323" s="207"/>
      <c r="J323" s="208">
        <f>BK323</f>
        <v>0</v>
      </c>
      <c r="K323" s="204"/>
      <c r="L323" s="209"/>
      <c r="M323" s="210"/>
      <c r="N323" s="211"/>
      <c r="O323" s="211"/>
      <c r="P323" s="212">
        <f>P324+P334+P345+P354+P363+P377+P381+P383+P402+P408+P429+P478+P483+P495+P497+P499</f>
        <v>0</v>
      </c>
      <c r="Q323" s="211"/>
      <c r="R323" s="212">
        <f>R324+R334+R345+R354+R363+R377+R381+R383+R402+R408+R429+R478+R483+R495+R497+R499</f>
        <v>5.8144871588000004</v>
      </c>
      <c r="S323" s="211"/>
      <c r="T323" s="213">
        <f>T324+T334+T345+T354+T363+T377+T381+T383+T402+T408+T429+T478+T483+T495+T497+T499</f>
        <v>0.0097842199999999997</v>
      </c>
      <c r="AR323" s="214" t="s">
        <v>86</v>
      </c>
      <c r="AT323" s="215" t="s">
        <v>75</v>
      </c>
      <c r="AU323" s="215" t="s">
        <v>76</v>
      </c>
      <c r="AY323" s="214" t="s">
        <v>135</v>
      </c>
      <c r="BK323" s="216">
        <f>BK324+BK334+BK345+BK354+BK363+BK377+BK381+BK383+BK402+BK408+BK429+BK478+BK483+BK495+BK497+BK499</f>
        <v>0</v>
      </c>
    </row>
    <row r="324" s="10" customFormat="1" ht="19.92" customHeight="1">
      <c r="B324" s="203"/>
      <c r="C324" s="204"/>
      <c r="D324" s="205" t="s">
        <v>75</v>
      </c>
      <c r="E324" s="217" t="s">
        <v>786</v>
      </c>
      <c r="F324" s="217" t="s">
        <v>787</v>
      </c>
      <c r="G324" s="204"/>
      <c r="H324" s="204"/>
      <c r="I324" s="207"/>
      <c r="J324" s="218">
        <f>BK324</f>
        <v>0</v>
      </c>
      <c r="K324" s="204"/>
      <c r="L324" s="209"/>
      <c r="M324" s="210"/>
      <c r="N324" s="211"/>
      <c r="O324" s="211"/>
      <c r="P324" s="212">
        <f>SUM(P325:P333)</f>
        <v>0</v>
      </c>
      <c r="Q324" s="211"/>
      <c r="R324" s="212">
        <f>SUM(R325:R333)</f>
        <v>0.13657888000000001</v>
      </c>
      <c r="S324" s="211"/>
      <c r="T324" s="213">
        <f>SUM(T325:T333)</f>
        <v>0</v>
      </c>
      <c r="AR324" s="214" t="s">
        <v>86</v>
      </c>
      <c r="AT324" s="215" t="s">
        <v>75</v>
      </c>
      <c r="AU324" s="215" t="s">
        <v>84</v>
      </c>
      <c r="AY324" s="214" t="s">
        <v>135</v>
      </c>
      <c r="BK324" s="216">
        <f>SUM(BK325:BK333)</f>
        <v>0</v>
      </c>
    </row>
    <row r="325" s="1" customFormat="1" ht="25.5" customHeight="1">
      <c r="B325" s="44"/>
      <c r="C325" s="219" t="s">
        <v>788</v>
      </c>
      <c r="D325" s="219" t="s">
        <v>137</v>
      </c>
      <c r="E325" s="220" t="s">
        <v>789</v>
      </c>
      <c r="F325" s="221" t="s">
        <v>790</v>
      </c>
      <c r="G325" s="222" t="s">
        <v>140</v>
      </c>
      <c r="H325" s="223">
        <v>26.239999999999998</v>
      </c>
      <c r="I325" s="224"/>
      <c r="J325" s="225">
        <f>ROUND(I325*H325,2)</f>
        <v>0</v>
      </c>
      <c r="K325" s="221" t="s">
        <v>141</v>
      </c>
      <c r="L325" s="70"/>
      <c r="M325" s="226" t="s">
        <v>21</v>
      </c>
      <c r="N325" s="227" t="s">
        <v>47</v>
      </c>
      <c r="O325" s="45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AR325" s="22" t="s">
        <v>216</v>
      </c>
      <c r="AT325" s="22" t="s">
        <v>137</v>
      </c>
      <c r="AU325" s="22" t="s">
        <v>86</v>
      </c>
      <c r="AY325" s="22" t="s">
        <v>135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22" t="s">
        <v>84</v>
      </c>
      <c r="BK325" s="230">
        <f>ROUND(I325*H325,2)</f>
        <v>0</v>
      </c>
      <c r="BL325" s="22" t="s">
        <v>216</v>
      </c>
      <c r="BM325" s="22" t="s">
        <v>791</v>
      </c>
    </row>
    <row r="326" s="12" customFormat="1">
      <c r="B326" s="253"/>
      <c r="C326" s="254"/>
      <c r="D326" s="233" t="s">
        <v>144</v>
      </c>
      <c r="E326" s="255" t="s">
        <v>21</v>
      </c>
      <c r="F326" s="256" t="s">
        <v>792</v>
      </c>
      <c r="G326" s="254"/>
      <c r="H326" s="255" t="s">
        <v>21</v>
      </c>
      <c r="I326" s="257"/>
      <c r="J326" s="254"/>
      <c r="K326" s="254"/>
      <c r="L326" s="258"/>
      <c r="M326" s="259"/>
      <c r="N326" s="260"/>
      <c r="O326" s="260"/>
      <c r="P326" s="260"/>
      <c r="Q326" s="260"/>
      <c r="R326" s="260"/>
      <c r="S326" s="260"/>
      <c r="T326" s="261"/>
      <c r="AT326" s="262" t="s">
        <v>144</v>
      </c>
      <c r="AU326" s="262" t="s">
        <v>86</v>
      </c>
      <c r="AV326" s="12" t="s">
        <v>84</v>
      </c>
      <c r="AW326" s="12" t="s">
        <v>39</v>
      </c>
      <c r="AX326" s="12" t="s">
        <v>76</v>
      </c>
      <c r="AY326" s="262" t="s">
        <v>135</v>
      </c>
    </row>
    <row r="327" s="11" customFormat="1">
      <c r="B327" s="231"/>
      <c r="C327" s="232"/>
      <c r="D327" s="233" t="s">
        <v>144</v>
      </c>
      <c r="E327" s="234" t="s">
        <v>21</v>
      </c>
      <c r="F327" s="235" t="s">
        <v>793</v>
      </c>
      <c r="G327" s="232"/>
      <c r="H327" s="236">
        <v>26.239999999999998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AT327" s="242" t="s">
        <v>144</v>
      </c>
      <c r="AU327" s="242" t="s">
        <v>86</v>
      </c>
      <c r="AV327" s="11" t="s">
        <v>86</v>
      </c>
      <c r="AW327" s="11" t="s">
        <v>39</v>
      </c>
      <c r="AX327" s="11" t="s">
        <v>76</v>
      </c>
      <c r="AY327" s="242" t="s">
        <v>135</v>
      </c>
    </row>
    <row r="328" s="1" customFormat="1" ht="16.5" customHeight="1">
      <c r="B328" s="44"/>
      <c r="C328" s="243" t="s">
        <v>794</v>
      </c>
      <c r="D328" s="243" t="s">
        <v>184</v>
      </c>
      <c r="E328" s="244" t="s">
        <v>795</v>
      </c>
      <c r="F328" s="245" t="s">
        <v>796</v>
      </c>
      <c r="G328" s="246" t="s">
        <v>187</v>
      </c>
      <c r="H328" s="247">
        <v>0.0089999999999999993</v>
      </c>
      <c r="I328" s="248"/>
      <c r="J328" s="249">
        <f>ROUND(I328*H328,2)</f>
        <v>0</v>
      </c>
      <c r="K328" s="245" t="s">
        <v>141</v>
      </c>
      <c r="L328" s="250"/>
      <c r="M328" s="251" t="s">
        <v>21</v>
      </c>
      <c r="N328" s="252" t="s">
        <v>47</v>
      </c>
      <c r="O328" s="45"/>
      <c r="P328" s="228">
        <f>O328*H328</f>
        <v>0</v>
      </c>
      <c r="Q328" s="228">
        <v>1</v>
      </c>
      <c r="R328" s="228">
        <f>Q328*H328</f>
        <v>0.0089999999999999993</v>
      </c>
      <c r="S328" s="228">
        <v>0</v>
      </c>
      <c r="T328" s="229">
        <f>S328*H328</f>
        <v>0</v>
      </c>
      <c r="AR328" s="22" t="s">
        <v>475</v>
      </c>
      <c r="AT328" s="22" t="s">
        <v>184</v>
      </c>
      <c r="AU328" s="22" t="s">
        <v>86</v>
      </c>
      <c r="AY328" s="22" t="s">
        <v>135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22" t="s">
        <v>84</v>
      </c>
      <c r="BK328" s="230">
        <f>ROUND(I328*H328,2)</f>
        <v>0</v>
      </c>
      <c r="BL328" s="22" t="s">
        <v>216</v>
      </c>
      <c r="BM328" s="22" t="s">
        <v>797</v>
      </c>
    </row>
    <row r="329" s="11" customFormat="1">
      <c r="B329" s="231"/>
      <c r="C329" s="232"/>
      <c r="D329" s="233" t="s">
        <v>144</v>
      </c>
      <c r="E329" s="234" t="s">
        <v>21</v>
      </c>
      <c r="F329" s="235" t="s">
        <v>798</v>
      </c>
      <c r="G329" s="232"/>
      <c r="H329" s="236">
        <v>0.0089999999999999993</v>
      </c>
      <c r="I329" s="237"/>
      <c r="J329" s="232"/>
      <c r="K329" s="232"/>
      <c r="L329" s="238"/>
      <c r="M329" s="239"/>
      <c r="N329" s="240"/>
      <c r="O329" s="240"/>
      <c r="P329" s="240"/>
      <c r="Q329" s="240"/>
      <c r="R329" s="240"/>
      <c r="S329" s="240"/>
      <c r="T329" s="241"/>
      <c r="AT329" s="242" t="s">
        <v>144</v>
      </c>
      <c r="AU329" s="242" t="s">
        <v>86</v>
      </c>
      <c r="AV329" s="11" t="s">
        <v>86</v>
      </c>
      <c r="AW329" s="11" t="s">
        <v>39</v>
      </c>
      <c r="AX329" s="11" t="s">
        <v>76</v>
      </c>
      <c r="AY329" s="242" t="s">
        <v>135</v>
      </c>
    </row>
    <row r="330" s="1" customFormat="1" ht="25.5" customHeight="1">
      <c r="B330" s="44"/>
      <c r="C330" s="219" t="s">
        <v>799</v>
      </c>
      <c r="D330" s="219" t="s">
        <v>137</v>
      </c>
      <c r="E330" s="220" t="s">
        <v>800</v>
      </c>
      <c r="F330" s="221" t="s">
        <v>801</v>
      </c>
      <c r="G330" s="222" t="s">
        <v>140</v>
      </c>
      <c r="H330" s="223">
        <v>26.239999999999998</v>
      </c>
      <c r="I330" s="224"/>
      <c r="J330" s="225">
        <f>ROUND(I330*H330,2)</f>
        <v>0</v>
      </c>
      <c r="K330" s="221" t="s">
        <v>141</v>
      </c>
      <c r="L330" s="70"/>
      <c r="M330" s="226" t="s">
        <v>21</v>
      </c>
      <c r="N330" s="227" t="s">
        <v>47</v>
      </c>
      <c r="O330" s="45"/>
      <c r="P330" s="228">
        <f>O330*H330</f>
        <v>0</v>
      </c>
      <c r="Q330" s="228">
        <v>0.00040000000000000002</v>
      </c>
      <c r="R330" s="228">
        <f>Q330*H330</f>
        <v>0.010496</v>
      </c>
      <c r="S330" s="228">
        <v>0</v>
      </c>
      <c r="T330" s="229">
        <f>S330*H330</f>
        <v>0</v>
      </c>
      <c r="AR330" s="22" t="s">
        <v>216</v>
      </c>
      <c r="AT330" s="22" t="s">
        <v>137</v>
      </c>
      <c r="AU330" s="22" t="s">
        <v>86</v>
      </c>
      <c r="AY330" s="22" t="s">
        <v>135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22" t="s">
        <v>84</v>
      </c>
      <c r="BK330" s="230">
        <f>ROUND(I330*H330,2)</f>
        <v>0</v>
      </c>
      <c r="BL330" s="22" t="s">
        <v>216</v>
      </c>
      <c r="BM330" s="22" t="s">
        <v>802</v>
      </c>
    </row>
    <row r="331" s="1" customFormat="1" ht="16.5" customHeight="1">
      <c r="B331" s="44"/>
      <c r="C331" s="243" t="s">
        <v>803</v>
      </c>
      <c r="D331" s="243" t="s">
        <v>184</v>
      </c>
      <c r="E331" s="244" t="s">
        <v>804</v>
      </c>
      <c r="F331" s="245" t="s">
        <v>805</v>
      </c>
      <c r="G331" s="246" t="s">
        <v>140</v>
      </c>
      <c r="H331" s="247">
        <v>30.175999999999998</v>
      </c>
      <c r="I331" s="248"/>
      <c r="J331" s="249">
        <f>ROUND(I331*H331,2)</f>
        <v>0</v>
      </c>
      <c r="K331" s="245" t="s">
        <v>141</v>
      </c>
      <c r="L331" s="250"/>
      <c r="M331" s="251" t="s">
        <v>21</v>
      </c>
      <c r="N331" s="252" t="s">
        <v>47</v>
      </c>
      <c r="O331" s="45"/>
      <c r="P331" s="228">
        <f>O331*H331</f>
        <v>0</v>
      </c>
      <c r="Q331" s="228">
        <v>0.0038800000000000002</v>
      </c>
      <c r="R331" s="228">
        <f>Q331*H331</f>
        <v>0.11708288</v>
      </c>
      <c r="S331" s="228">
        <v>0</v>
      </c>
      <c r="T331" s="229">
        <f>S331*H331</f>
        <v>0</v>
      </c>
      <c r="AR331" s="22" t="s">
        <v>475</v>
      </c>
      <c r="AT331" s="22" t="s">
        <v>184</v>
      </c>
      <c r="AU331" s="22" t="s">
        <v>86</v>
      </c>
      <c r="AY331" s="22" t="s">
        <v>135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22" t="s">
        <v>84</v>
      </c>
      <c r="BK331" s="230">
        <f>ROUND(I331*H331,2)</f>
        <v>0</v>
      </c>
      <c r="BL331" s="22" t="s">
        <v>216</v>
      </c>
      <c r="BM331" s="22" t="s">
        <v>806</v>
      </c>
    </row>
    <row r="332" s="11" customFormat="1">
      <c r="B332" s="231"/>
      <c r="C332" s="232"/>
      <c r="D332" s="233" t="s">
        <v>144</v>
      </c>
      <c r="E332" s="232"/>
      <c r="F332" s="235" t="s">
        <v>807</v>
      </c>
      <c r="G332" s="232"/>
      <c r="H332" s="236">
        <v>30.175999999999998</v>
      </c>
      <c r="I332" s="237"/>
      <c r="J332" s="232"/>
      <c r="K332" s="232"/>
      <c r="L332" s="238"/>
      <c r="M332" s="239"/>
      <c r="N332" s="240"/>
      <c r="O332" s="240"/>
      <c r="P332" s="240"/>
      <c r="Q332" s="240"/>
      <c r="R332" s="240"/>
      <c r="S332" s="240"/>
      <c r="T332" s="241"/>
      <c r="AT332" s="242" t="s">
        <v>144</v>
      </c>
      <c r="AU332" s="242" t="s">
        <v>86</v>
      </c>
      <c r="AV332" s="11" t="s">
        <v>86</v>
      </c>
      <c r="AW332" s="11" t="s">
        <v>6</v>
      </c>
      <c r="AX332" s="11" t="s">
        <v>84</v>
      </c>
      <c r="AY332" s="242" t="s">
        <v>135</v>
      </c>
    </row>
    <row r="333" s="1" customFormat="1" ht="38.25" customHeight="1">
      <c r="B333" s="44"/>
      <c r="C333" s="219" t="s">
        <v>808</v>
      </c>
      <c r="D333" s="219" t="s">
        <v>137</v>
      </c>
      <c r="E333" s="220" t="s">
        <v>809</v>
      </c>
      <c r="F333" s="221" t="s">
        <v>810</v>
      </c>
      <c r="G333" s="222" t="s">
        <v>187</v>
      </c>
      <c r="H333" s="223">
        <v>0.13700000000000001</v>
      </c>
      <c r="I333" s="224"/>
      <c r="J333" s="225">
        <f>ROUND(I333*H333,2)</f>
        <v>0</v>
      </c>
      <c r="K333" s="221" t="s">
        <v>141</v>
      </c>
      <c r="L333" s="70"/>
      <c r="M333" s="226" t="s">
        <v>21</v>
      </c>
      <c r="N333" s="227" t="s">
        <v>47</v>
      </c>
      <c r="O333" s="45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AR333" s="22" t="s">
        <v>216</v>
      </c>
      <c r="AT333" s="22" t="s">
        <v>137</v>
      </c>
      <c r="AU333" s="22" t="s">
        <v>86</v>
      </c>
      <c r="AY333" s="22" t="s">
        <v>135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22" t="s">
        <v>84</v>
      </c>
      <c r="BK333" s="230">
        <f>ROUND(I333*H333,2)</f>
        <v>0</v>
      </c>
      <c r="BL333" s="22" t="s">
        <v>216</v>
      </c>
      <c r="BM333" s="22" t="s">
        <v>811</v>
      </c>
    </row>
    <row r="334" s="10" customFormat="1" ht="29.88" customHeight="1">
      <c r="B334" s="203"/>
      <c r="C334" s="204"/>
      <c r="D334" s="205" t="s">
        <v>75</v>
      </c>
      <c r="E334" s="217" t="s">
        <v>812</v>
      </c>
      <c r="F334" s="217" t="s">
        <v>813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SUM(P335:P344)</f>
        <v>0</v>
      </c>
      <c r="Q334" s="211"/>
      <c r="R334" s="212">
        <f>SUM(R335:R344)</f>
        <v>0.070770239999999998</v>
      </c>
      <c r="S334" s="211"/>
      <c r="T334" s="213">
        <f>SUM(T335:T344)</f>
        <v>0</v>
      </c>
      <c r="AR334" s="214" t="s">
        <v>86</v>
      </c>
      <c r="AT334" s="215" t="s">
        <v>75</v>
      </c>
      <c r="AU334" s="215" t="s">
        <v>84</v>
      </c>
      <c r="AY334" s="214" t="s">
        <v>135</v>
      </c>
      <c r="BK334" s="216">
        <f>SUM(BK335:BK344)</f>
        <v>0</v>
      </c>
    </row>
    <row r="335" s="1" customFormat="1" ht="25.5" customHeight="1">
      <c r="B335" s="44"/>
      <c r="C335" s="219" t="s">
        <v>814</v>
      </c>
      <c r="D335" s="219" t="s">
        <v>137</v>
      </c>
      <c r="E335" s="220" t="s">
        <v>815</v>
      </c>
      <c r="F335" s="221" t="s">
        <v>816</v>
      </c>
      <c r="G335" s="222" t="s">
        <v>140</v>
      </c>
      <c r="H335" s="223">
        <v>26.239999999999998</v>
      </c>
      <c r="I335" s="224"/>
      <c r="J335" s="225">
        <f>ROUND(I335*H335,2)</f>
        <v>0</v>
      </c>
      <c r="K335" s="221" t="s">
        <v>141</v>
      </c>
      <c r="L335" s="70"/>
      <c r="M335" s="226" t="s">
        <v>21</v>
      </c>
      <c r="N335" s="227" t="s">
        <v>47</v>
      </c>
      <c r="O335" s="45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AR335" s="22" t="s">
        <v>216</v>
      </c>
      <c r="AT335" s="22" t="s">
        <v>137</v>
      </c>
      <c r="AU335" s="22" t="s">
        <v>86</v>
      </c>
      <c r="AY335" s="22" t="s">
        <v>135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22" t="s">
        <v>84</v>
      </c>
      <c r="BK335" s="230">
        <f>ROUND(I335*H335,2)</f>
        <v>0</v>
      </c>
      <c r="BL335" s="22" t="s">
        <v>216</v>
      </c>
      <c r="BM335" s="22" t="s">
        <v>817</v>
      </c>
    </row>
    <row r="336" s="12" customFormat="1">
      <c r="B336" s="253"/>
      <c r="C336" s="254"/>
      <c r="D336" s="233" t="s">
        <v>144</v>
      </c>
      <c r="E336" s="255" t="s">
        <v>21</v>
      </c>
      <c r="F336" s="256" t="s">
        <v>818</v>
      </c>
      <c r="G336" s="254"/>
      <c r="H336" s="255" t="s">
        <v>21</v>
      </c>
      <c r="I336" s="257"/>
      <c r="J336" s="254"/>
      <c r="K336" s="254"/>
      <c r="L336" s="258"/>
      <c r="M336" s="259"/>
      <c r="N336" s="260"/>
      <c r="O336" s="260"/>
      <c r="P336" s="260"/>
      <c r="Q336" s="260"/>
      <c r="R336" s="260"/>
      <c r="S336" s="260"/>
      <c r="T336" s="261"/>
      <c r="AT336" s="262" t="s">
        <v>144</v>
      </c>
      <c r="AU336" s="262" t="s">
        <v>86</v>
      </c>
      <c r="AV336" s="12" t="s">
        <v>84</v>
      </c>
      <c r="AW336" s="12" t="s">
        <v>39</v>
      </c>
      <c r="AX336" s="12" t="s">
        <v>76</v>
      </c>
      <c r="AY336" s="262" t="s">
        <v>135</v>
      </c>
    </row>
    <row r="337" s="11" customFormat="1">
      <c r="B337" s="231"/>
      <c r="C337" s="232"/>
      <c r="D337" s="233" t="s">
        <v>144</v>
      </c>
      <c r="E337" s="234" t="s">
        <v>21</v>
      </c>
      <c r="F337" s="235" t="s">
        <v>793</v>
      </c>
      <c r="G337" s="232"/>
      <c r="H337" s="236">
        <v>26.239999999999998</v>
      </c>
      <c r="I337" s="237"/>
      <c r="J337" s="232"/>
      <c r="K337" s="232"/>
      <c r="L337" s="238"/>
      <c r="M337" s="239"/>
      <c r="N337" s="240"/>
      <c r="O337" s="240"/>
      <c r="P337" s="240"/>
      <c r="Q337" s="240"/>
      <c r="R337" s="240"/>
      <c r="S337" s="240"/>
      <c r="T337" s="241"/>
      <c r="AT337" s="242" t="s">
        <v>144</v>
      </c>
      <c r="AU337" s="242" t="s">
        <v>86</v>
      </c>
      <c r="AV337" s="11" t="s">
        <v>86</v>
      </c>
      <c r="AW337" s="11" t="s">
        <v>39</v>
      </c>
      <c r="AX337" s="11" t="s">
        <v>76</v>
      </c>
      <c r="AY337" s="242" t="s">
        <v>135</v>
      </c>
    </row>
    <row r="338" s="1" customFormat="1" ht="16.5" customHeight="1">
      <c r="B338" s="44"/>
      <c r="C338" s="243" t="s">
        <v>819</v>
      </c>
      <c r="D338" s="243" t="s">
        <v>184</v>
      </c>
      <c r="E338" s="244" t="s">
        <v>820</v>
      </c>
      <c r="F338" s="245" t="s">
        <v>821</v>
      </c>
      <c r="G338" s="246" t="s">
        <v>140</v>
      </c>
      <c r="H338" s="247">
        <v>27.552</v>
      </c>
      <c r="I338" s="248"/>
      <c r="J338" s="249">
        <f>ROUND(I338*H338,2)</f>
        <v>0</v>
      </c>
      <c r="K338" s="245" t="s">
        <v>141</v>
      </c>
      <c r="L338" s="250"/>
      <c r="M338" s="251" t="s">
        <v>21</v>
      </c>
      <c r="N338" s="252" t="s">
        <v>47</v>
      </c>
      <c r="O338" s="45"/>
      <c r="P338" s="228">
        <f>O338*H338</f>
        <v>0</v>
      </c>
      <c r="Q338" s="228">
        <v>0.0025000000000000001</v>
      </c>
      <c r="R338" s="228">
        <f>Q338*H338</f>
        <v>0.068879999999999997</v>
      </c>
      <c r="S338" s="228">
        <v>0</v>
      </c>
      <c r="T338" s="229">
        <f>S338*H338</f>
        <v>0</v>
      </c>
      <c r="AR338" s="22" t="s">
        <v>475</v>
      </c>
      <c r="AT338" s="22" t="s">
        <v>184</v>
      </c>
      <c r="AU338" s="22" t="s">
        <v>86</v>
      </c>
      <c r="AY338" s="22" t="s">
        <v>135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22" t="s">
        <v>84</v>
      </c>
      <c r="BK338" s="230">
        <f>ROUND(I338*H338,2)</f>
        <v>0</v>
      </c>
      <c r="BL338" s="22" t="s">
        <v>216</v>
      </c>
      <c r="BM338" s="22" t="s">
        <v>822</v>
      </c>
    </row>
    <row r="339" s="11" customFormat="1">
      <c r="B339" s="231"/>
      <c r="C339" s="232"/>
      <c r="D339" s="233" t="s">
        <v>144</v>
      </c>
      <c r="E339" s="232"/>
      <c r="F339" s="235" t="s">
        <v>823</v>
      </c>
      <c r="G339" s="232"/>
      <c r="H339" s="236">
        <v>27.552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AT339" s="242" t="s">
        <v>144</v>
      </c>
      <c r="AU339" s="242" t="s">
        <v>86</v>
      </c>
      <c r="AV339" s="11" t="s">
        <v>86</v>
      </c>
      <c r="AW339" s="11" t="s">
        <v>6</v>
      </c>
      <c r="AX339" s="11" t="s">
        <v>84</v>
      </c>
      <c r="AY339" s="242" t="s">
        <v>135</v>
      </c>
    </row>
    <row r="340" s="1" customFormat="1" ht="16.5" customHeight="1">
      <c r="B340" s="44"/>
      <c r="C340" s="219" t="s">
        <v>824</v>
      </c>
      <c r="D340" s="219" t="s">
        <v>137</v>
      </c>
      <c r="E340" s="220" t="s">
        <v>825</v>
      </c>
      <c r="F340" s="221" t="s">
        <v>826</v>
      </c>
      <c r="G340" s="222" t="s">
        <v>212</v>
      </c>
      <c r="H340" s="223">
        <v>85.920000000000002</v>
      </c>
      <c r="I340" s="224"/>
      <c r="J340" s="225">
        <f>ROUND(I340*H340,2)</f>
        <v>0</v>
      </c>
      <c r="K340" s="221" t="s">
        <v>141</v>
      </c>
      <c r="L340" s="70"/>
      <c r="M340" s="226" t="s">
        <v>21</v>
      </c>
      <c r="N340" s="227" t="s">
        <v>47</v>
      </c>
      <c r="O340" s="45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AR340" s="22" t="s">
        <v>216</v>
      </c>
      <c r="AT340" s="22" t="s">
        <v>137</v>
      </c>
      <c r="AU340" s="22" t="s">
        <v>86</v>
      </c>
      <c r="AY340" s="22" t="s">
        <v>135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22" t="s">
        <v>84</v>
      </c>
      <c r="BK340" s="230">
        <f>ROUND(I340*H340,2)</f>
        <v>0</v>
      </c>
      <c r="BL340" s="22" t="s">
        <v>216</v>
      </c>
      <c r="BM340" s="22" t="s">
        <v>827</v>
      </c>
    </row>
    <row r="341" s="11" customFormat="1">
      <c r="B341" s="231"/>
      <c r="C341" s="232"/>
      <c r="D341" s="233" t="s">
        <v>144</v>
      </c>
      <c r="E341" s="234" t="s">
        <v>21</v>
      </c>
      <c r="F341" s="235" t="s">
        <v>828</v>
      </c>
      <c r="G341" s="232"/>
      <c r="H341" s="236">
        <v>85.920000000000002</v>
      </c>
      <c r="I341" s="237"/>
      <c r="J341" s="232"/>
      <c r="K341" s="232"/>
      <c r="L341" s="238"/>
      <c r="M341" s="239"/>
      <c r="N341" s="240"/>
      <c r="O341" s="240"/>
      <c r="P341" s="240"/>
      <c r="Q341" s="240"/>
      <c r="R341" s="240"/>
      <c r="S341" s="240"/>
      <c r="T341" s="241"/>
      <c r="AT341" s="242" t="s">
        <v>144</v>
      </c>
      <c r="AU341" s="242" t="s">
        <v>86</v>
      </c>
      <c r="AV341" s="11" t="s">
        <v>86</v>
      </c>
      <c r="AW341" s="11" t="s">
        <v>39</v>
      </c>
      <c r="AX341" s="11" t="s">
        <v>76</v>
      </c>
      <c r="AY341" s="242" t="s">
        <v>135</v>
      </c>
    </row>
    <row r="342" s="1" customFormat="1" ht="16.5" customHeight="1">
      <c r="B342" s="44"/>
      <c r="C342" s="243" t="s">
        <v>829</v>
      </c>
      <c r="D342" s="243" t="s">
        <v>184</v>
      </c>
      <c r="E342" s="244" t="s">
        <v>830</v>
      </c>
      <c r="F342" s="245" t="s">
        <v>831</v>
      </c>
      <c r="G342" s="246" t="s">
        <v>212</v>
      </c>
      <c r="H342" s="247">
        <v>94.512</v>
      </c>
      <c r="I342" s="248"/>
      <c r="J342" s="249">
        <f>ROUND(I342*H342,2)</f>
        <v>0</v>
      </c>
      <c r="K342" s="245" t="s">
        <v>141</v>
      </c>
      <c r="L342" s="250"/>
      <c r="M342" s="251" t="s">
        <v>21</v>
      </c>
      <c r="N342" s="252" t="s">
        <v>47</v>
      </c>
      <c r="O342" s="45"/>
      <c r="P342" s="228">
        <f>O342*H342</f>
        <v>0</v>
      </c>
      <c r="Q342" s="228">
        <v>2.0000000000000002E-05</v>
      </c>
      <c r="R342" s="228">
        <f>Q342*H342</f>
        <v>0.0018902400000000001</v>
      </c>
      <c r="S342" s="228">
        <v>0</v>
      </c>
      <c r="T342" s="229">
        <f>S342*H342</f>
        <v>0</v>
      </c>
      <c r="AR342" s="22" t="s">
        <v>475</v>
      </c>
      <c r="AT342" s="22" t="s">
        <v>184</v>
      </c>
      <c r="AU342" s="22" t="s">
        <v>86</v>
      </c>
      <c r="AY342" s="22" t="s">
        <v>135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22" t="s">
        <v>84</v>
      </c>
      <c r="BK342" s="230">
        <f>ROUND(I342*H342,2)</f>
        <v>0</v>
      </c>
      <c r="BL342" s="22" t="s">
        <v>216</v>
      </c>
      <c r="BM342" s="22" t="s">
        <v>832</v>
      </c>
    </row>
    <row r="343" s="11" customFormat="1">
      <c r="B343" s="231"/>
      <c r="C343" s="232"/>
      <c r="D343" s="233" t="s">
        <v>144</v>
      </c>
      <c r="E343" s="232"/>
      <c r="F343" s="235" t="s">
        <v>833</v>
      </c>
      <c r="G343" s="232"/>
      <c r="H343" s="236">
        <v>94.512</v>
      </c>
      <c r="I343" s="237"/>
      <c r="J343" s="232"/>
      <c r="K343" s="232"/>
      <c r="L343" s="238"/>
      <c r="M343" s="239"/>
      <c r="N343" s="240"/>
      <c r="O343" s="240"/>
      <c r="P343" s="240"/>
      <c r="Q343" s="240"/>
      <c r="R343" s="240"/>
      <c r="S343" s="240"/>
      <c r="T343" s="241"/>
      <c r="AT343" s="242" t="s">
        <v>144</v>
      </c>
      <c r="AU343" s="242" t="s">
        <v>86</v>
      </c>
      <c r="AV343" s="11" t="s">
        <v>86</v>
      </c>
      <c r="AW343" s="11" t="s">
        <v>6</v>
      </c>
      <c r="AX343" s="11" t="s">
        <v>84</v>
      </c>
      <c r="AY343" s="242" t="s">
        <v>135</v>
      </c>
    </row>
    <row r="344" s="1" customFormat="1" ht="38.25" customHeight="1">
      <c r="B344" s="44"/>
      <c r="C344" s="219" t="s">
        <v>834</v>
      </c>
      <c r="D344" s="219" t="s">
        <v>137</v>
      </c>
      <c r="E344" s="220" t="s">
        <v>835</v>
      </c>
      <c r="F344" s="221" t="s">
        <v>836</v>
      </c>
      <c r="G344" s="222" t="s">
        <v>187</v>
      </c>
      <c r="H344" s="223">
        <v>0.070999999999999994</v>
      </c>
      <c r="I344" s="224"/>
      <c r="J344" s="225">
        <f>ROUND(I344*H344,2)</f>
        <v>0</v>
      </c>
      <c r="K344" s="221" t="s">
        <v>141</v>
      </c>
      <c r="L344" s="70"/>
      <c r="M344" s="226" t="s">
        <v>21</v>
      </c>
      <c r="N344" s="227" t="s">
        <v>47</v>
      </c>
      <c r="O344" s="45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AR344" s="22" t="s">
        <v>216</v>
      </c>
      <c r="AT344" s="22" t="s">
        <v>137</v>
      </c>
      <c r="AU344" s="22" t="s">
        <v>86</v>
      </c>
      <c r="AY344" s="22" t="s">
        <v>135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22" t="s">
        <v>84</v>
      </c>
      <c r="BK344" s="230">
        <f>ROUND(I344*H344,2)</f>
        <v>0</v>
      </c>
      <c r="BL344" s="22" t="s">
        <v>216</v>
      </c>
      <c r="BM344" s="22" t="s">
        <v>837</v>
      </c>
    </row>
    <row r="345" s="10" customFormat="1" ht="29.88" customHeight="1">
      <c r="B345" s="203"/>
      <c r="C345" s="204"/>
      <c r="D345" s="205" t="s">
        <v>75</v>
      </c>
      <c r="E345" s="217" t="s">
        <v>838</v>
      </c>
      <c r="F345" s="217" t="s">
        <v>839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SUM(P346:P353)</f>
        <v>0</v>
      </c>
      <c r="Q345" s="211"/>
      <c r="R345" s="212">
        <f>SUM(R346:R353)</f>
        <v>0.044330000000000001</v>
      </c>
      <c r="S345" s="211"/>
      <c r="T345" s="213">
        <f>SUM(T346:T353)</f>
        <v>0</v>
      </c>
      <c r="AR345" s="214" t="s">
        <v>86</v>
      </c>
      <c r="AT345" s="215" t="s">
        <v>75</v>
      </c>
      <c r="AU345" s="215" t="s">
        <v>84</v>
      </c>
      <c r="AY345" s="214" t="s">
        <v>135</v>
      </c>
      <c r="BK345" s="216">
        <f>SUM(BK346:BK353)</f>
        <v>0</v>
      </c>
    </row>
    <row r="346" s="1" customFormat="1" ht="16.5" customHeight="1">
      <c r="B346" s="44"/>
      <c r="C346" s="219" t="s">
        <v>840</v>
      </c>
      <c r="D346" s="219" t="s">
        <v>137</v>
      </c>
      <c r="E346" s="220" t="s">
        <v>841</v>
      </c>
      <c r="F346" s="221" t="s">
        <v>842</v>
      </c>
      <c r="G346" s="222" t="s">
        <v>382</v>
      </c>
      <c r="H346" s="223">
        <v>9</v>
      </c>
      <c r="I346" s="224"/>
      <c r="J346" s="225">
        <f>ROUND(I346*H346,2)</f>
        <v>0</v>
      </c>
      <c r="K346" s="221" t="s">
        <v>141</v>
      </c>
      <c r="L346" s="70"/>
      <c r="M346" s="226" t="s">
        <v>21</v>
      </c>
      <c r="N346" s="227" t="s">
        <v>47</v>
      </c>
      <c r="O346" s="45"/>
      <c r="P346" s="228">
        <f>O346*H346</f>
        <v>0</v>
      </c>
      <c r="Q346" s="228">
        <v>0.0018400000000000001</v>
      </c>
      <c r="R346" s="228">
        <f>Q346*H346</f>
        <v>0.016560000000000002</v>
      </c>
      <c r="S346" s="228">
        <v>0</v>
      </c>
      <c r="T346" s="229">
        <f>S346*H346</f>
        <v>0</v>
      </c>
      <c r="AR346" s="22" t="s">
        <v>216</v>
      </c>
      <c r="AT346" s="22" t="s">
        <v>137</v>
      </c>
      <c r="AU346" s="22" t="s">
        <v>86</v>
      </c>
      <c r="AY346" s="22" t="s">
        <v>135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22" t="s">
        <v>84</v>
      </c>
      <c r="BK346" s="230">
        <f>ROUND(I346*H346,2)</f>
        <v>0</v>
      </c>
      <c r="BL346" s="22" t="s">
        <v>216</v>
      </c>
      <c r="BM346" s="22" t="s">
        <v>843</v>
      </c>
    </row>
    <row r="347" s="1" customFormat="1" ht="25.5" customHeight="1">
      <c r="B347" s="44"/>
      <c r="C347" s="219" t="s">
        <v>844</v>
      </c>
      <c r="D347" s="219" t="s">
        <v>137</v>
      </c>
      <c r="E347" s="220" t="s">
        <v>845</v>
      </c>
      <c r="F347" s="221" t="s">
        <v>846</v>
      </c>
      <c r="G347" s="222" t="s">
        <v>212</v>
      </c>
      <c r="H347" s="223">
        <v>37</v>
      </c>
      <c r="I347" s="224"/>
      <c r="J347" s="225">
        <f>ROUND(I347*H347,2)</f>
        <v>0</v>
      </c>
      <c r="K347" s="221" t="s">
        <v>21</v>
      </c>
      <c r="L347" s="70"/>
      <c r="M347" s="226" t="s">
        <v>21</v>
      </c>
      <c r="N347" s="227" t="s">
        <v>47</v>
      </c>
      <c r="O347" s="45"/>
      <c r="P347" s="228">
        <f>O347*H347</f>
        <v>0</v>
      </c>
      <c r="Q347" s="228">
        <v>0.00035</v>
      </c>
      <c r="R347" s="228">
        <f>Q347*H347</f>
        <v>0.01295</v>
      </c>
      <c r="S347" s="228">
        <v>0</v>
      </c>
      <c r="T347" s="229">
        <f>S347*H347</f>
        <v>0</v>
      </c>
      <c r="AR347" s="22" t="s">
        <v>216</v>
      </c>
      <c r="AT347" s="22" t="s">
        <v>137</v>
      </c>
      <c r="AU347" s="22" t="s">
        <v>86</v>
      </c>
      <c r="AY347" s="22" t="s">
        <v>135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22" t="s">
        <v>84</v>
      </c>
      <c r="BK347" s="230">
        <f>ROUND(I347*H347,2)</f>
        <v>0</v>
      </c>
      <c r="BL347" s="22" t="s">
        <v>216</v>
      </c>
      <c r="BM347" s="22" t="s">
        <v>847</v>
      </c>
    </row>
    <row r="348" s="1" customFormat="1" ht="16.5" customHeight="1">
      <c r="B348" s="44"/>
      <c r="C348" s="219" t="s">
        <v>848</v>
      </c>
      <c r="D348" s="219" t="s">
        <v>137</v>
      </c>
      <c r="E348" s="220" t="s">
        <v>849</v>
      </c>
      <c r="F348" s="221" t="s">
        <v>850</v>
      </c>
      <c r="G348" s="222" t="s">
        <v>212</v>
      </c>
      <c r="H348" s="223">
        <v>2</v>
      </c>
      <c r="I348" s="224"/>
      <c r="J348" s="225">
        <f>ROUND(I348*H348,2)</f>
        <v>0</v>
      </c>
      <c r="K348" s="221" t="s">
        <v>141</v>
      </c>
      <c r="L348" s="70"/>
      <c r="M348" s="226" t="s">
        <v>21</v>
      </c>
      <c r="N348" s="227" t="s">
        <v>47</v>
      </c>
      <c r="O348" s="45"/>
      <c r="P348" s="228">
        <f>O348*H348</f>
        <v>0</v>
      </c>
      <c r="Q348" s="228">
        <v>0.00056999999999999998</v>
      </c>
      <c r="R348" s="228">
        <f>Q348*H348</f>
        <v>0.00114</v>
      </c>
      <c r="S348" s="228">
        <v>0</v>
      </c>
      <c r="T348" s="229">
        <f>S348*H348</f>
        <v>0</v>
      </c>
      <c r="AR348" s="22" t="s">
        <v>216</v>
      </c>
      <c r="AT348" s="22" t="s">
        <v>137</v>
      </c>
      <c r="AU348" s="22" t="s">
        <v>86</v>
      </c>
      <c r="AY348" s="22" t="s">
        <v>135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22" t="s">
        <v>84</v>
      </c>
      <c r="BK348" s="230">
        <f>ROUND(I348*H348,2)</f>
        <v>0</v>
      </c>
      <c r="BL348" s="22" t="s">
        <v>216</v>
      </c>
      <c r="BM348" s="22" t="s">
        <v>851</v>
      </c>
    </row>
    <row r="349" s="1" customFormat="1" ht="25.5" customHeight="1">
      <c r="B349" s="44"/>
      <c r="C349" s="219" t="s">
        <v>852</v>
      </c>
      <c r="D349" s="219" t="s">
        <v>137</v>
      </c>
      <c r="E349" s="220" t="s">
        <v>853</v>
      </c>
      <c r="F349" s="221" t="s">
        <v>854</v>
      </c>
      <c r="G349" s="222" t="s">
        <v>212</v>
      </c>
      <c r="H349" s="223">
        <v>12</v>
      </c>
      <c r="I349" s="224"/>
      <c r="J349" s="225">
        <f>ROUND(I349*H349,2)</f>
        <v>0</v>
      </c>
      <c r="K349" s="221" t="s">
        <v>21</v>
      </c>
      <c r="L349" s="70"/>
      <c r="M349" s="226" t="s">
        <v>21</v>
      </c>
      <c r="N349" s="227" t="s">
        <v>47</v>
      </c>
      <c r="O349" s="45"/>
      <c r="P349" s="228">
        <f>O349*H349</f>
        <v>0</v>
      </c>
      <c r="Q349" s="228">
        <v>0.00114</v>
      </c>
      <c r="R349" s="228">
        <f>Q349*H349</f>
        <v>0.01368</v>
      </c>
      <c r="S349" s="228">
        <v>0</v>
      </c>
      <c r="T349" s="229">
        <f>S349*H349</f>
        <v>0</v>
      </c>
      <c r="AR349" s="22" t="s">
        <v>216</v>
      </c>
      <c r="AT349" s="22" t="s">
        <v>137</v>
      </c>
      <c r="AU349" s="22" t="s">
        <v>86</v>
      </c>
      <c r="AY349" s="22" t="s">
        <v>135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22" t="s">
        <v>84</v>
      </c>
      <c r="BK349" s="230">
        <f>ROUND(I349*H349,2)</f>
        <v>0</v>
      </c>
      <c r="BL349" s="22" t="s">
        <v>216</v>
      </c>
      <c r="BM349" s="22" t="s">
        <v>855</v>
      </c>
    </row>
    <row r="350" s="1" customFormat="1" ht="25.5" customHeight="1">
      <c r="B350" s="44"/>
      <c r="C350" s="219" t="s">
        <v>856</v>
      </c>
      <c r="D350" s="219" t="s">
        <v>137</v>
      </c>
      <c r="E350" s="220" t="s">
        <v>857</v>
      </c>
      <c r="F350" s="221" t="s">
        <v>858</v>
      </c>
      <c r="G350" s="222" t="s">
        <v>382</v>
      </c>
      <c r="H350" s="223">
        <v>28</v>
      </c>
      <c r="I350" s="224"/>
      <c r="J350" s="225">
        <f>ROUND(I350*H350,2)</f>
        <v>0</v>
      </c>
      <c r="K350" s="221" t="s">
        <v>141</v>
      </c>
      <c r="L350" s="70"/>
      <c r="M350" s="226" t="s">
        <v>21</v>
      </c>
      <c r="N350" s="227" t="s">
        <v>47</v>
      </c>
      <c r="O350" s="45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AR350" s="22" t="s">
        <v>216</v>
      </c>
      <c r="AT350" s="22" t="s">
        <v>137</v>
      </c>
      <c r="AU350" s="22" t="s">
        <v>86</v>
      </c>
      <c r="AY350" s="22" t="s">
        <v>135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22" t="s">
        <v>84</v>
      </c>
      <c r="BK350" s="230">
        <f>ROUND(I350*H350,2)</f>
        <v>0</v>
      </c>
      <c r="BL350" s="22" t="s">
        <v>216</v>
      </c>
      <c r="BM350" s="22" t="s">
        <v>859</v>
      </c>
    </row>
    <row r="351" s="1" customFormat="1" ht="25.5" customHeight="1">
      <c r="B351" s="44"/>
      <c r="C351" s="219" t="s">
        <v>860</v>
      </c>
      <c r="D351" s="219" t="s">
        <v>137</v>
      </c>
      <c r="E351" s="220" t="s">
        <v>861</v>
      </c>
      <c r="F351" s="221" t="s">
        <v>862</v>
      </c>
      <c r="G351" s="222" t="s">
        <v>382</v>
      </c>
      <c r="H351" s="223">
        <v>7</v>
      </c>
      <c r="I351" s="224"/>
      <c r="J351" s="225">
        <f>ROUND(I351*H351,2)</f>
        <v>0</v>
      </c>
      <c r="K351" s="221" t="s">
        <v>141</v>
      </c>
      <c r="L351" s="70"/>
      <c r="M351" s="226" t="s">
        <v>21</v>
      </c>
      <c r="N351" s="227" t="s">
        <v>47</v>
      </c>
      <c r="O351" s="45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AR351" s="22" t="s">
        <v>216</v>
      </c>
      <c r="AT351" s="22" t="s">
        <v>137</v>
      </c>
      <c r="AU351" s="22" t="s">
        <v>86</v>
      </c>
      <c r="AY351" s="22" t="s">
        <v>135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22" t="s">
        <v>84</v>
      </c>
      <c r="BK351" s="230">
        <f>ROUND(I351*H351,2)</f>
        <v>0</v>
      </c>
      <c r="BL351" s="22" t="s">
        <v>216</v>
      </c>
      <c r="BM351" s="22" t="s">
        <v>863</v>
      </c>
    </row>
    <row r="352" s="1" customFormat="1" ht="16.5" customHeight="1">
      <c r="B352" s="44"/>
      <c r="C352" s="219" t="s">
        <v>864</v>
      </c>
      <c r="D352" s="219" t="s">
        <v>137</v>
      </c>
      <c r="E352" s="220" t="s">
        <v>865</v>
      </c>
      <c r="F352" s="221" t="s">
        <v>866</v>
      </c>
      <c r="G352" s="222" t="s">
        <v>212</v>
      </c>
      <c r="H352" s="223">
        <v>100</v>
      </c>
      <c r="I352" s="224"/>
      <c r="J352" s="225">
        <f>ROUND(I352*H352,2)</f>
        <v>0</v>
      </c>
      <c r="K352" s="221" t="s">
        <v>21</v>
      </c>
      <c r="L352" s="70"/>
      <c r="M352" s="226" t="s">
        <v>21</v>
      </c>
      <c r="N352" s="227" t="s">
        <v>47</v>
      </c>
      <c r="O352" s="45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AR352" s="22" t="s">
        <v>216</v>
      </c>
      <c r="AT352" s="22" t="s">
        <v>137</v>
      </c>
      <c r="AU352" s="22" t="s">
        <v>86</v>
      </c>
      <c r="AY352" s="22" t="s">
        <v>135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22" t="s">
        <v>84</v>
      </c>
      <c r="BK352" s="230">
        <f>ROUND(I352*H352,2)</f>
        <v>0</v>
      </c>
      <c r="BL352" s="22" t="s">
        <v>216</v>
      </c>
      <c r="BM352" s="22" t="s">
        <v>867</v>
      </c>
    </row>
    <row r="353" s="1" customFormat="1" ht="38.25" customHeight="1">
      <c r="B353" s="44"/>
      <c r="C353" s="219" t="s">
        <v>868</v>
      </c>
      <c r="D353" s="219" t="s">
        <v>137</v>
      </c>
      <c r="E353" s="220" t="s">
        <v>869</v>
      </c>
      <c r="F353" s="221" t="s">
        <v>870</v>
      </c>
      <c r="G353" s="222" t="s">
        <v>187</v>
      </c>
      <c r="H353" s="223">
        <v>0.043999999999999997</v>
      </c>
      <c r="I353" s="224"/>
      <c r="J353" s="225">
        <f>ROUND(I353*H353,2)</f>
        <v>0</v>
      </c>
      <c r="K353" s="221" t="s">
        <v>141</v>
      </c>
      <c r="L353" s="70"/>
      <c r="M353" s="226" t="s">
        <v>21</v>
      </c>
      <c r="N353" s="227" t="s">
        <v>47</v>
      </c>
      <c r="O353" s="45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AR353" s="22" t="s">
        <v>216</v>
      </c>
      <c r="AT353" s="22" t="s">
        <v>137</v>
      </c>
      <c r="AU353" s="22" t="s">
        <v>86</v>
      </c>
      <c r="AY353" s="22" t="s">
        <v>135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22" t="s">
        <v>84</v>
      </c>
      <c r="BK353" s="230">
        <f>ROUND(I353*H353,2)</f>
        <v>0</v>
      </c>
      <c r="BL353" s="22" t="s">
        <v>216</v>
      </c>
      <c r="BM353" s="22" t="s">
        <v>871</v>
      </c>
    </row>
    <row r="354" s="10" customFormat="1" ht="29.88" customHeight="1">
      <c r="B354" s="203"/>
      <c r="C354" s="204"/>
      <c r="D354" s="205" t="s">
        <v>75</v>
      </c>
      <c r="E354" s="217" t="s">
        <v>872</v>
      </c>
      <c r="F354" s="217" t="s">
        <v>873</v>
      </c>
      <c r="G354" s="204"/>
      <c r="H354" s="204"/>
      <c r="I354" s="207"/>
      <c r="J354" s="218">
        <f>BK354</f>
        <v>0</v>
      </c>
      <c r="K354" s="204"/>
      <c r="L354" s="209"/>
      <c r="M354" s="210"/>
      <c r="N354" s="211"/>
      <c r="O354" s="211"/>
      <c r="P354" s="212">
        <f>SUM(P355:P362)</f>
        <v>0</v>
      </c>
      <c r="Q354" s="211"/>
      <c r="R354" s="212">
        <f>SUM(R355:R362)</f>
        <v>0.20799999999999999</v>
      </c>
      <c r="S354" s="211"/>
      <c r="T354" s="213">
        <f>SUM(T355:T362)</f>
        <v>0</v>
      </c>
      <c r="AR354" s="214" t="s">
        <v>86</v>
      </c>
      <c r="AT354" s="215" t="s">
        <v>75</v>
      </c>
      <c r="AU354" s="215" t="s">
        <v>84</v>
      </c>
      <c r="AY354" s="214" t="s">
        <v>135</v>
      </c>
      <c r="BK354" s="216">
        <f>SUM(BK355:BK362)</f>
        <v>0</v>
      </c>
    </row>
    <row r="355" s="1" customFormat="1" ht="25.5" customHeight="1">
      <c r="B355" s="44"/>
      <c r="C355" s="219" t="s">
        <v>874</v>
      </c>
      <c r="D355" s="219" t="s">
        <v>137</v>
      </c>
      <c r="E355" s="220" t="s">
        <v>875</v>
      </c>
      <c r="F355" s="221" t="s">
        <v>876</v>
      </c>
      <c r="G355" s="222" t="s">
        <v>212</v>
      </c>
      <c r="H355" s="223">
        <v>220</v>
      </c>
      <c r="I355" s="224"/>
      <c r="J355" s="225">
        <f>ROUND(I355*H355,2)</f>
        <v>0</v>
      </c>
      <c r="K355" s="221" t="s">
        <v>141</v>
      </c>
      <c r="L355" s="70"/>
      <c r="M355" s="226" t="s">
        <v>21</v>
      </c>
      <c r="N355" s="227" t="s">
        <v>47</v>
      </c>
      <c r="O355" s="45"/>
      <c r="P355" s="228">
        <f>O355*H355</f>
        <v>0</v>
      </c>
      <c r="Q355" s="228">
        <v>0.00066</v>
      </c>
      <c r="R355" s="228">
        <f>Q355*H355</f>
        <v>0.1452</v>
      </c>
      <c r="S355" s="228">
        <v>0</v>
      </c>
      <c r="T355" s="229">
        <f>S355*H355</f>
        <v>0</v>
      </c>
      <c r="AR355" s="22" t="s">
        <v>216</v>
      </c>
      <c r="AT355" s="22" t="s">
        <v>137</v>
      </c>
      <c r="AU355" s="22" t="s">
        <v>86</v>
      </c>
      <c r="AY355" s="22" t="s">
        <v>135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22" t="s">
        <v>84</v>
      </c>
      <c r="BK355" s="230">
        <f>ROUND(I355*H355,2)</f>
        <v>0</v>
      </c>
      <c r="BL355" s="22" t="s">
        <v>216</v>
      </c>
      <c r="BM355" s="22" t="s">
        <v>877</v>
      </c>
    </row>
    <row r="356" s="1" customFormat="1" ht="38.25" customHeight="1">
      <c r="B356" s="44"/>
      <c r="C356" s="219" t="s">
        <v>878</v>
      </c>
      <c r="D356" s="219" t="s">
        <v>137</v>
      </c>
      <c r="E356" s="220" t="s">
        <v>879</v>
      </c>
      <c r="F356" s="221" t="s">
        <v>880</v>
      </c>
      <c r="G356" s="222" t="s">
        <v>212</v>
      </c>
      <c r="H356" s="223">
        <v>220</v>
      </c>
      <c r="I356" s="224"/>
      <c r="J356" s="225">
        <f>ROUND(I356*H356,2)</f>
        <v>0</v>
      </c>
      <c r="K356" s="221" t="s">
        <v>21</v>
      </c>
      <c r="L356" s="70"/>
      <c r="M356" s="226" t="s">
        <v>21</v>
      </c>
      <c r="N356" s="227" t="s">
        <v>47</v>
      </c>
      <c r="O356" s="45"/>
      <c r="P356" s="228">
        <f>O356*H356</f>
        <v>0</v>
      </c>
      <c r="Q356" s="228">
        <v>6.9999999999999994E-05</v>
      </c>
      <c r="R356" s="228">
        <f>Q356*H356</f>
        <v>0.015399999999999999</v>
      </c>
      <c r="S356" s="228">
        <v>0</v>
      </c>
      <c r="T356" s="229">
        <f>S356*H356</f>
        <v>0</v>
      </c>
      <c r="AR356" s="22" t="s">
        <v>216</v>
      </c>
      <c r="AT356" s="22" t="s">
        <v>137</v>
      </c>
      <c r="AU356" s="22" t="s">
        <v>86</v>
      </c>
      <c r="AY356" s="22" t="s">
        <v>135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22" t="s">
        <v>84</v>
      </c>
      <c r="BK356" s="230">
        <f>ROUND(I356*H356,2)</f>
        <v>0</v>
      </c>
      <c r="BL356" s="22" t="s">
        <v>216</v>
      </c>
      <c r="BM356" s="22" t="s">
        <v>881</v>
      </c>
    </row>
    <row r="357" s="1" customFormat="1" ht="16.5" customHeight="1">
      <c r="B357" s="44"/>
      <c r="C357" s="219" t="s">
        <v>882</v>
      </c>
      <c r="D357" s="219" t="s">
        <v>137</v>
      </c>
      <c r="E357" s="220" t="s">
        <v>883</v>
      </c>
      <c r="F357" s="221" t="s">
        <v>884</v>
      </c>
      <c r="G357" s="222" t="s">
        <v>382</v>
      </c>
      <c r="H357" s="223">
        <v>38</v>
      </c>
      <c r="I357" s="224"/>
      <c r="J357" s="225">
        <f>ROUND(I357*H357,2)</f>
        <v>0</v>
      </c>
      <c r="K357" s="221" t="s">
        <v>141</v>
      </c>
      <c r="L357" s="70"/>
      <c r="M357" s="226" t="s">
        <v>21</v>
      </c>
      <c r="N357" s="227" t="s">
        <v>47</v>
      </c>
      <c r="O357" s="45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AR357" s="22" t="s">
        <v>216</v>
      </c>
      <c r="AT357" s="22" t="s">
        <v>137</v>
      </c>
      <c r="AU357" s="22" t="s">
        <v>86</v>
      </c>
      <c r="AY357" s="22" t="s">
        <v>135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22" t="s">
        <v>84</v>
      </c>
      <c r="BK357" s="230">
        <f>ROUND(I357*H357,2)</f>
        <v>0</v>
      </c>
      <c r="BL357" s="22" t="s">
        <v>216</v>
      </c>
      <c r="BM357" s="22" t="s">
        <v>885</v>
      </c>
    </row>
    <row r="358" s="1" customFormat="1" ht="25.5" customHeight="1">
      <c r="B358" s="44"/>
      <c r="C358" s="219" t="s">
        <v>886</v>
      </c>
      <c r="D358" s="219" t="s">
        <v>137</v>
      </c>
      <c r="E358" s="220" t="s">
        <v>887</v>
      </c>
      <c r="F358" s="221" t="s">
        <v>888</v>
      </c>
      <c r="G358" s="222" t="s">
        <v>382</v>
      </c>
      <c r="H358" s="223">
        <v>2</v>
      </c>
      <c r="I358" s="224"/>
      <c r="J358" s="225">
        <f>ROUND(I358*H358,2)</f>
        <v>0</v>
      </c>
      <c r="K358" s="221" t="s">
        <v>21</v>
      </c>
      <c r="L358" s="70"/>
      <c r="M358" s="226" t="s">
        <v>21</v>
      </c>
      <c r="N358" s="227" t="s">
        <v>47</v>
      </c>
      <c r="O358" s="45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AR358" s="22" t="s">
        <v>216</v>
      </c>
      <c r="AT358" s="22" t="s">
        <v>137</v>
      </c>
      <c r="AU358" s="22" t="s">
        <v>86</v>
      </c>
      <c r="AY358" s="22" t="s">
        <v>135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22" t="s">
        <v>84</v>
      </c>
      <c r="BK358" s="230">
        <f>ROUND(I358*H358,2)</f>
        <v>0</v>
      </c>
      <c r="BL358" s="22" t="s">
        <v>216</v>
      </c>
      <c r="BM358" s="22" t="s">
        <v>889</v>
      </c>
    </row>
    <row r="359" s="1" customFormat="1" ht="25.5" customHeight="1">
      <c r="B359" s="44"/>
      <c r="C359" s="219" t="s">
        <v>890</v>
      </c>
      <c r="D359" s="219" t="s">
        <v>137</v>
      </c>
      <c r="E359" s="220" t="s">
        <v>891</v>
      </c>
      <c r="F359" s="221" t="s">
        <v>892</v>
      </c>
      <c r="G359" s="222" t="s">
        <v>382</v>
      </c>
      <c r="H359" s="223">
        <v>10</v>
      </c>
      <c r="I359" s="224"/>
      <c r="J359" s="225">
        <f>ROUND(I359*H359,2)</f>
        <v>0</v>
      </c>
      <c r="K359" s="221" t="s">
        <v>141</v>
      </c>
      <c r="L359" s="70"/>
      <c r="M359" s="226" t="s">
        <v>21</v>
      </c>
      <c r="N359" s="227" t="s">
        <v>47</v>
      </c>
      <c r="O359" s="45"/>
      <c r="P359" s="228">
        <f>O359*H359</f>
        <v>0</v>
      </c>
      <c r="Q359" s="228">
        <v>0.00034000000000000002</v>
      </c>
      <c r="R359" s="228">
        <f>Q359*H359</f>
        <v>0.0034000000000000002</v>
      </c>
      <c r="S359" s="228">
        <v>0</v>
      </c>
      <c r="T359" s="229">
        <f>S359*H359</f>
        <v>0</v>
      </c>
      <c r="AR359" s="22" t="s">
        <v>216</v>
      </c>
      <c r="AT359" s="22" t="s">
        <v>137</v>
      </c>
      <c r="AU359" s="22" t="s">
        <v>86</v>
      </c>
      <c r="AY359" s="22" t="s">
        <v>135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22" t="s">
        <v>84</v>
      </c>
      <c r="BK359" s="230">
        <f>ROUND(I359*H359,2)</f>
        <v>0</v>
      </c>
      <c r="BL359" s="22" t="s">
        <v>216</v>
      </c>
      <c r="BM359" s="22" t="s">
        <v>893</v>
      </c>
    </row>
    <row r="360" s="1" customFormat="1" ht="25.5" customHeight="1">
      <c r="B360" s="44"/>
      <c r="C360" s="219" t="s">
        <v>894</v>
      </c>
      <c r="D360" s="219" t="s">
        <v>137</v>
      </c>
      <c r="E360" s="220" t="s">
        <v>895</v>
      </c>
      <c r="F360" s="221" t="s">
        <v>896</v>
      </c>
      <c r="G360" s="222" t="s">
        <v>212</v>
      </c>
      <c r="H360" s="223">
        <v>220</v>
      </c>
      <c r="I360" s="224"/>
      <c r="J360" s="225">
        <f>ROUND(I360*H360,2)</f>
        <v>0</v>
      </c>
      <c r="K360" s="221" t="s">
        <v>21</v>
      </c>
      <c r="L360" s="70"/>
      <c r="M360" s="226" t="s">
        <v>21</v>
      </c>
      <c r="N360" s="227" t="s">
        <v>47</v>
      </c>
      <c r="O360" s="45"/>
      <c r="P360" s="228">
        <f>O360*H360</f>
        <v>0</v>
      </c>
      <c r="Q360" s="228">
        <v>0.00019000000000000001</v>
      </c>
      <c r="R360" s="228">
        <f>Q360*H360</f>
        <v>0.041800000000000004</v>
      </c>
      <c r="S360" s="228">
        <v>0</v>
      </c>
      <c r="T360" s="229">
        <f>S360*H360</f>
        <v>0</v>
      </c>
      <c r="AR360" s="22" t="s">
        <v>216</v>
      </c>
      <c r="AT360" s="22" t="s">
        <v>137</v>
      </c>
      <c r="AU360" s="22" t="s">
        <v>86</v>
      </c>
      <c r="AY360" s="22" t="s">
        <v>135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22" t="s">
        <v>84</v>
      </c>
      <c r="BK360" s="230">
        <f>ROUND(I360*H360,2)</f>
        <v>0</v>
      </c>
      <c r="BL360" s="22" t="s">
        <v>216</v>
      </c>
      <c r="BM360" s="22" t="s">
        <v>897</v>
      </c>
    </row>
    <row r="361" s="1" customFormat="1" ht="25.5" customHeight="1">
      <c r="B361" s="44"/>
      <c r="C361" s="219" t="s">
        <v>898</v>
      </c>
      <c r="D361" s="219" t="s">
        <v>137</v>
      </c>
      <c r="E361" s="220" t="s">
        <v>899</v>
      </c>
      <c r="F361" s="221" t="s">
        <v>900</v>
      </c>
      <c r="G361" s="222" t="s">
        <v>212</v>
      </c>
      <c r="H361" s="223">
        <v>220</v>
      </c>
      <c r="I361" s="224"/>
      <c r="J361" s="225">
        <f>ROUND(I361*H361,2)</f>
        <v>0</v>
      </c>
      <c r="K361" s="221" t="s">
        <v>21</v>
      </c>
      <c r="L361" s="70"/>
      <c r="M361" s="226" t="s">
        <v>21</v>
      </c>
      <c r="N361" s="227" t="s">
        <v>47</v>
      </c>
      <c r="O361" s="45"/>
      <c r="P361" s="228">
        <f>O361*H361</f>
        <v>0</v>
      </c>
      <c r="Q361" s="228">
        <v>1.0000000000000001E-05</v>
      </c>
      <c r="R361" s="228">
        <f>Q361*H361</f>
        <v>0.0022000000000000001</v>
      </c>
      <c r="S361" s="228">
        <v>0</v>
      </c>
      <c r="T361" s="229">
        <f>S361*H361</f>
        <v>0</v>
      </c>
      <c r="AR361" s="22" t="s">
        <v>216</v>
      </c>
      <c r="AT361" s="22" t="s">
        <v>137</v>
      </c>
      <c r="AU361" s="22" t="s">
        <v>86</v>
      </c>
      <c r="AY361" s="22" t="s">
        <v>135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22" t="s">
        <v>84</v>
      </c>
      <c r="BK361" s="230">
        <f>ROUND(I361*H361,2)</f>
        <v>0</v>
      </c>
      <c r="BL361" s="22" t="s">
        <v>216</v>
      </c>
      <c r="BM361" s="22" t="s">
        <v>901</v>
      </c>
    </row>
    <row r="362" s="1" customFormat="1" ht="38.25" customHeight="1">
      <c r="B362" s="44"/>
      <c r="C362" s="219" t="s">
        <v>902</v>
      </c>
      <c r="D362" s="219" t="s">
        <v>137</v>
      </c>
      <c r="E362" s="220" t="s">
        <v>903</v>
      </c>
      <c r="F362" s="221" t="s">
        <v>904</v>
      </c>
      <c r="G362" s="222" t="s">
        <v>187</v>
      </c>
      <c r="H362" s="223">
        <v>0.20799999999999999</v>
      </c>
      <c r="I362" s="224"/>
      <c r="J362" s="225">
        <f>ROUND(I362*H362,2)</f>
        <v>0</v>
      </c>
      <c r="K362" s="221" t="s">
        <v>141</v>
      </c>
      <c r="L362" s="70"/>
      <c r="M362" s="226" t="s">
        <v>21</v>
      </c>
      <c r="N362" s="227" t="s">
        <v>47</v>
      </c>
      <c r="O362" s="45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AR362" s="22" t="s">
        <v>216</v>
      </c>
      <c r="AT362" s="22" t="s">
        <v>137</v>
      </c>
      <c r="AU362" s="22" t="s">
        <v>86</v>
      </c>
      <c r="AY362" s="22" t="s">
        <v>135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22" t="s">
        <v>84</v>
      </c>
      <c r="BK362" s="230">
        <f>ROUND(I362*H362,2)</f>
        <v>0</v>
      </c>
      <c r="BL362" s="22" t="s">
        <v>216</v>
      </c>
      <c r="BM362" s="22" t="s">
        <v>905</v>
      </c>
    </row>
    <row r="363" s="10" customFormat="1" ht="29.88" customHeight="1">
      <c r="B363" s="203"/>
      <c r="C363" s="204"/>
      <c r="D363" s="205" t="s">
        <v>75</v>
      </c>
      <c r="E363" s="217" t="s">
        <v>906</v>
      </c>
      <c r="F363" s="217" t="s">
        <v>907</v>
      </c>
      <c r="G363" s="204"/>
      <c r="H363" s="204"/>
      <c r="I363" s="207"/>
      <c r="J363" s="218">
        <f>BK363</f>
        <v>0</v>
      </c>
      <c r="K363" s="204"/>
      <c r="L363" s="209"/>
      <c r="M363" s="210"/>
      <c r="N363" s="211"/>
      <c r="O363" s="211"/>
      <c r="P363" s="212">
        <f>SUM(P364:P376)</f>
        <v>0</v>
      </c>
      <c r="Q363" s="211"/>
      <c r="R363" s="212">
        <f>SUM(R364:R376)</f>
        <v>0.48288097000000013</v>
      </c>
      <c r="S363" s="211"/>
      <c r="T363" s="213">
        <f>SUM(T364:T376)</f>
        <v>0</v>
      </c>
      <c r="AR363" s="214" t="s">
        <v>86</v>
      </c>
      <c r="AT363" s="215" t="s">
        <v>75</v>
      </c>
      <c r="AU363" s="215" t="s">
        <v>84</v>
      </c>
      <c r="AY363" s="214" t="s">
        <v>135</v>
      </c>
      <c r="BK363" s="216">
        <f>SUM(BK364:BK376)</f>
        <v>0</v>
      </c>
    </row>
    <row r="364" s="1" customFormat="1" ht="25.5" customHeight="1">
      <c r="B364" s="44"/>
      <c r="C364" s="219" t="s">
        <v>908</v>
      </c>
      <c r="D364" s="219" t="s">
        <v>137</v>
      </c>
      <c r="E364" s="220" t="s">
        <v>909</v>
      </c>
      <c r="F364" s="221" t="s">
        <v>910</v>
      </c>
      <c r="G364" s="222" t="s">
        <v>636</v>
      </c>
      <c r="H364" s="223">
        <v>6</v>
      </c>
      <c r="I364" s="224"/>
      <c r="J364" s="225">
        <f>ROUND(I364*H364,2)</f>
        <v>0</v>
      </c>
      <c r="K364" s="221" t="s">
        <v>141</v>
      </c>
      <c r="L364" s="70"/>
      <c r="M364" s="226" t="s">
        <v>21</v>
      </c>
      <c r="N364" s="227" t="s">
        <v>47</v>
      </c>
      <c r="O364" s="45"/>
      <c r="P364" s="228">
        <f>O364*H364</f>
        <v>0</v>
      </c>
      <c r="Q364" s="228">
        <v>0.016920000000000001</v>
      </c>
      <c r="R364" s="228">
        <f>Q364*H364</f>
        <v>0.10152</v>
      </c>
      <c r="S364" s="228">
        <v>0</v>
      </c>
      <c r="T364" s="229">
        <f>S364*H364</f>
        <v>0</v>
      </c>
      <c r="AR364" s="22" t="s">
        <v>216</v>
      </c>
      <c r="AT364" s="22" t="s">
        <v>137</v>
      </c>
      <c r="AU364" s="22" t="s">
        <v>86</v>
      </c>
      <c r="AY364" s="22" t="s">
        <v>135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22" t="s">
        <v>84</v>
      </c>
      <c r="BK364" s="230">
        <f>ROUND(I364*H364,2)</f>
        <v>0</v>
      </c>
      <c r="BL364" s="22" t="s">
        <v>216</v>
      </c>
      <c r="BM364" s="22" t="s">
        <v>911</v>
      </c>
    </row>
    <row r="365" s="1" customFormat="1" ht="25.5" customHeight="1">
      <c r="B365" s="44"/>
      <c r="C365" s="219" t="s">
        <v>912</v>
      </c>
      <c r="D365" s="219" t="s">
        <v>137</v>
      </c>
      <c r="E365" s="220" t="s">
        <v>913</v>
      </c>
      <c r="F365" s="221" t="s">
        <v>914</v>
      </c>
      <c r="G365" s="222" t="s">
        <v>636</v>
      </c>
      <c r="H365" s="223">
        <v>4</v>
      </c>
      <c r="I365" s="224"/>
      <c r="J365" s="225">
        <f>ROUND(I365*H365,2)</f>
        <v>0</v>
      </c>
      <c r="K365" s="221" t="s">
        <v>141</v>
      </c>
      <c r="L365" s="70"/>
      <c r="M365" s="226" t="s">
        <v>21</v>
      </c>
      <c r="N365" s="227" t="s">
        <v>47</v>
      </c>
      <c r="O365" s="45"/>
      <c r="P365" s="228">
        <f>O365*H365</f>
        <v>0</v>
      </c>
      <c r="Q365" s="228">
        <v>0.019390000000000001</v>
      </c>
      <c r="R365" s="228">
        <f>Q365*H365</f>
        <v>0.077560000000000004</v>
      </c>
      <c r="S365" s="228">
        <v>0</v>
      </c>
      <c r="T365" s="229">
        <f>S365*H365</f>
        <v>0</v>
      </c>
      <c r="AR365" s="22" t="s">
        <v>216</v>
      </c>
      <c r="AT365" s="22" t="s">
        <v>137</v>
      </c>
      <c r="AU365" s="22" t="s">
        <v>86</v>
      </c>
      <c r="AY365" s="22" t="s">
        <v>135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22" t="s">
        <v>84</v>
      </c>
      <c r="BK365" s="230">
        <f>ROUND(I365*H365,2)</f>
        <v>0</v>
      </c>
      <c r="BL365" s="22" t="s">
        <v>216</v>
      </c>
      <c r="BM365" s="22" t="s">
        <v>915</v>
      </c>
    </row>
    <row r="366" s="1" customFormat="1" ht="25.5" customHeight="1">
      <c r="B366" s="44"/>
      <c r="C366" s="219" t="s">
        <v>916</v>
      </c>
      <c r="D366" s="219" t="s">
        <v>137</v>
      </c>
      <c r="E366" s="220" t="s">
        <v>917</v>
      </c>
      <c r="F366" s="221" t="s">
        <v>918</v>
      </c>
      <c r="G366" s="222" t="s">
        <v>636</v>
      </c>
      <c r="H366" s="223">
        <v>10</v>
      </c>
      <c r="I366" s="224"/>
      <c r="J366" s="225">
        <f>ROUND(I366*H366,2)</f>
        <v>0</v>
      </c>
      <c r="K366" s="221" t="s">
        <v>141</v>
      </c>
      <c r="L366" s="70"/>
      <c r="M366" s="226" t="s">
        <v>21</v>
      </c>
      <c r="N366" s="227" t="s">
        <v>47</v>
      </c>
      <c r="O366" s="45"/>
      <c r="P366" s="228">
        <f>O366*H366</f>
        <v>0</v>
      </c>
      <c r="Q366" s="228">
        <v>0.026679999999999999</v>
      </c>
      <c r="R366" s="228">
        <f>Q366*H366</f>
        <v>0.26679999999999998</v>
      </c>
      <c r="S366" s="228">
        <v>0</v>
      </c>
      <c r="T366" s="229">
        <f>S366*H366</f>
        <v>0</v>
      </c>
      <c r="AR366" s="22" t="s">
        <v>216</v>
      </c>
      <c r="AT366" s="22" t="s">
        <v>137</v>
      </c>
      <c r="AU366" s="22" t="s">
        <v>86</v>
      </c>
      <c r="AY366" s="22" t="s">
        <v>135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22" t="s">
        <v>84</v>
      </c>
      <c r="BK366" s="230">
        <f>ROUND(I366*H366,2)</f>
        <v>0</v>
      </c>
      <c r="BL366" s="22" t="s">
        <v>216</v>
      </c>
      <c r="BM366" s="22" t="s">
        <v>919</v>
      </c>
    </row>
    <row r="367" s="1" customFormat="1" ht="25.5" customHeight="1">
      <c r="B367" s="44"/>
      <c r="C367" s="219" t="s">
        <v>920</v>
      </c>
      <c r="D367" s="219" t="s">
        <v>137</v>
      </c>
      <c r="E367" s="220" t="s">
        <v>921</v>
      </c>
      <c r="F367" s="221" t="s">
        <v>922</v>
      </c>
      <c r="G367" s="222" t="s">
        <v>382</v>
      </c>
      <c r="H367" s="223">
        <v>4</v>
      </c>
      <c r="I367" s="224"/>
      <c r="J367" s="225">
        <f>ROUND(I367*H367,2)</f>
        <v>0</v>
      </c>
      <c r="K367" s="221" t="s">
        <v>141</v>
      </c>
      <c r="L367" s="70"/>
      <c r="M367" s="226" t="s">
        <v>21</v>
      </c>
      <c r="N367" s="227" t="s">
        <v>47</v>
      </c>
      <c r="O367" s="45"/>
      <c r="P367" s="228">
        <f>O367*H367</f>
        <v>0</v>
      </c>
      <c r="Q367" s="228">
        <v>0.0011999999999999999</v>
      </c>
      <c r="R367" s="228">
        <f>Q367*H367</f>
        <v>0.0047999999999999996</v>
      </c>
      <c r="S367" s="228">
        <v>0</v>
      </c>
      <c r="T367" s="229">
        <f>S367*H367</f>
        <v>0</v>
      </c>
      <c r="AR367" s="22" t="s">
        <v>216</v>
      </c>
      <c r="AT367" s="22" t="s">
        <v>137</v>
      </c>
      <c r="AU367" s="22" t="s">
        <v>86</v>
      </c>
      <c r="AY367" s="22" t="s">
        <v>135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22" t="s">
        <v>84</v>
      </c>
      <c r="BK367" s="230">
        <f>ROUND(I367*H367,2)</f>
        <v>0</v>
      </c>
      <c r="BL367" s="22" t="s">
        <v>216</v>
      </c>
      <c r="BM367" s="22" t="s">
        <v>923</v>
      </c>
    </row>
    <row r="368" s="1" customFormat="1" ht="16.5" customHeight="1">
      <c r="B368" s="44"/>
      <c r="C368" s="219" t="s">
        <v>924</v>
      </c>
      <c r="D368" s="219" t="s">
        <v>137</v>
      </c>
      <c r="E368" s="220" t="s">
        <v>925</v>
      </c>
      <c r="F368" s="221" t="s">
        <v>926</v>
      </c>
      <c r="G368" s="222" t="s">
        <v>382</v>
      </c>
      <c r="H368" s="223">
        <v>29</v>
      </c>
      <c r="I368" s="224"/>
      <c r="J368" s="225">
        <f>ROUND(I368*H368,2)</f>
        <v>0</v>
      </c>
      <c r="K368" s="221" t="s">
        <v>21</v>
      </c>
      <c r="L368" s="70"/>
      <c r="M368" s="226" t="s">
        <v>21</v>
      </c>
      <c r="N368" s="227" t="s">
        <v>47</v>
      </c>
      <c r="O368" s="45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AR368" s="22" t="s">
        <v>216</v>
      </c>
      <c r="AT368" s="22" t="s">
        <v>137</v>
      </c>
      <c r="AU368" s="22" t="s">
        <v>86</v>
      </c>
      <c r="AY368" s="22" t="s">
        <v>135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22" t="s">
        <v>84</v>
      </c>
      <c r="BK368" s="230">
        <f>ROUND(I368*H368,2)</f>
        <v>0</v>
      </c>
      <c r="BL368" s="22" t="s">
        <v>216</v>
      </c>
      <c r="BM368" s="22" t="s">
        <v>927</v>
      </c>
    </row>
    <row r="369" s="1" customFormat="1" ht="16.5" customHeight="1">
      <c r="B369" s="44"/>
      <c r="C369" s="243" t="s">
        <v>928</v>
      </c>
      <c r="D369" s="243" t="s">
        <v>184</v>
      </c>
      <c r="E369" s="244" t="s">
        <v>929</v>
      </c>
      <c r="F369" s="245" t="s">
        <v>930</v>
      </c>
      <c r="G369" s="246" t="s">
        <v>382</v>
      </c>
      <c r="H369" s="247">
        <v>32</v>
      </c>
      <c r="I369" s="248"/>
      <c r="J369" s="249">
        <f>ROUND(I369*H369,2)</f>
        <v>0</v>
      </c>
      <c r="K369" s="245" t="s">
        <v>21</v>
      </c>
      <c r="L369" s="250"/>
      <c r="M369" s="251" t="s">
        <v>21</v>
      </c>
      <c r="N369" s="252" t="s">
        <v>47</v>
      </c>
      <c r="O369" s="45"/>
      <c r="P369" s="228">
        <f>O369*H369</f>
        <v>0</v>
      </c>
      <c r="Q369" s="228">
        <v>0.00020000000000000001</v>
      </c>
      <c r="R369" s="228">
        <f>Q369*H369</f>
        <v>0.0064000000000000003</v>
      </c>
      <c r="S369" s="228">
        <v>0</v>
      </c>
      <c r="T369" s="229">
        <f>S369*H369</f>
        <v>0</v>
      </c>
      <c r="AR369" s="22" t="s">
        <v>475</v>
      </c>
      <c r="AT369" s="22" t="s">
        <v>184</v>
      </c>
      <c r="AU369" s="22" t="s">
        <v>86</v>
      </c>
      <c r="AY369" s="22" t="s">
        <v>135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22" t="s">
        <v>84</v>
      </c>
      <c r="BK369" s="230">
        <f>ROUND(I369*H369,2)</f>
        <v>0</v>
      </c>
      <c r="BL369" s="22" t="s">
        <v>216</v>
      </c>
      <c r="BM369" s="22" t="s">
        <v>931</v>
      </c>
    </row>
    <row r="370" s="1" customFormat="1" ht="38.25" customHeight="1">
      <c r="B370" s="44"/>
      <c r="C370" s="219" t="s">
        <v>932</v>
      </c>
      <c r="D370" s="219" t="s">
        <v>137</v>
      </c>
      <c r="E370" s="220" t="s">
        <v>933</v>
      </c>
      <c r="F370" s="221" t="s">
        <v>934</v>
      </c>
      <c r="G370" s="222" t="s">
        <v>636</v>
      </c>
      <c r="H370" s="223">
        <v>1</v>
      </c>
      <c r="I370" s="224"/>
      <c r="J370" s="225">
        <f>ROUND(I370*H370,2)</f>
        <v>0</v>
      </c>
      <c r="K370" s="221" t="s">
        <v>141</v>
      </c>
      <c r="L370" s="70"/>
      <c r="M370" s="226" t="s">
        <v>21</v>
      </c>
      <c r="N370" s="227" t="s">
        <v>47</v>
      </c>
      <c r="O370" s="45"/>
      <c r="P370" s="228">
        <f>O370*H370</f>
        <v>0</v>
      </c>
      <c r="Q370" s="228">
        <v>0.0019599999999999999</v>
      </c>
      <c r="R370" s="228">
        <f>Q370*H370</f>
        <v>0.0019599999999999999</v>
      </c>
      <c r="S370" s="228">
        <v>0</v>
      </c>
      <c r="T370" s="229">
        <f>S370*H370</f>
        <v>0</v>
      </c>
      <c r="AR370" s="22" t="s">
        <v>216</v>
      </c>
      <c r="AT370" s="22" t="s">
        <v>137</v>
      </c>
      <c r="AU370" s="22" t="s">
        <v>86</v>
      </c>
      <c r="AY370" s="22" t="s">
        <v>135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22" t="s">
        <v>84</v>
      </c>
      <c r="BK370" s="230">
        <f>ROUND(I370*H370,2)</f>
        <v>0</v>
      </c>
      <c r="BL370" s="22" t="s">
        <v>216</v>
      </c>
      <c r="BM370" s="22" t="s">
        <v>935</v>
      </c>
    </row>
    <row r="371" s="1" customFormat="1" ht="16.5" customHeight="1">
      <c r="B371" s="44"/>
      <c r="C371" s="219" t="s">
        <v>936</v>
      </c>
      <c r="D371" s="219" t="s">
        <v>137</v>
      </c>
      <c r="E371" s="220" t="s">
        <v>937</v>
      </c>
      <c r="F371" s="221" t="s">
        <v>938</v>
      </c>
      <c r="G371" s="222" t="s">
        <v>636</v>
      </c>
      <c r="H371" s="223">
        <v>10</v>
      </c>
      <c r="I371" s="224"/>
      <c r="J371" s="225">
        <f>ROUND(I371*H371,2)</f>
        <v>0</v>
      </c>
      <c r="K371" s="221" t="s">
        <v>21</v>
      </c>
      <c r="L371" s="70"/>
      <c r="M371" s="226" t="s">
        <v>21</v>
      </c>
      <c r="N371" s="227" t="s">
        <v>47</v>
      </c>
      <c r="O371" s="45"/>
      <c r="P371" s="228">
        <f>O371*H371</f>
        <v>0</v>
      </c>
      <c r="Q371" s="228">
        <v>0.001840097</v>
      </c>
      <c r="R371" s="228">
        <f>Q371*H371</f>
        <v>0.018400969999999999</v>
      </c>
      <c r="S371" s="228">
        <v>0</v>
      </c>
      <c r="T371" s="229">
        <f>S371*H371</f>
        <v>0</v>
      </c>
      <c r="AR371" s="22" t="s">
        <v>216</v>
      </c>
      <c r="AT371" s="22" t="s">
        <v>137</v>
      </c>
      <c r="AU371" s="22" t="s">
        <v>86</v>
      </c>
      <c r="AY371" s="22" t="s">
        <v>135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22" t="s">
        <v>84</v>
      </c>
      <c r="BK371" s="230">
        <f>ROUND(I371*H371,2)</f>
        <v>0</v>
      </c>
      <c r="BL371" s="22" t="s">
        <v>216</v>
      </c>
      <c r="BM371" s="22" t="s">
        <v>939</v>
      </c>
    </row>
    <row r="372" s="1" customFormat="1" ht="16.5" customHeight="1">
      <c r="B372" s="44"/>
      <c r="C372" s="219" t="s">
        <v>940</v>
      </c>
      <c r="D372" s="219" t="s">
        <v>137</v>
      </c>
      <c r="E372" s="220" t="s">
        <v>941</v>
      </c>
      <c r="F372" s="221" t="s">
        <v>942</v>
      </c>
      <c r="G372" s="222" t="s">
        <v>382</v>
      </c>
      <c r="H372" s="223">
        <v>10</v>
      </c>
      <c r="I372" s="224"/>
      <c r="J372" s="225">
        <f>ROUND(I372*H372,2)</f>
        <v>0</v>
      </c>
      <c r="K372" s="221" t="s">
        <v>141</v>
      </c>
      <c r="L372" s="70"/>
      <c r="M372" s="226" t="s">
        <v>21</v>
      </c>
      <c r="N372" s="227" t="s">
        <v>47</v>
      </c>
      <c r="O372" s="45"/>
      <c r="P372" s="228">
        <f>O372*H372</f>
        <v>0</v>
      </c>
      <c r="Q372" s="228">
        <v>0.00013999999999999999</v>
      </c>
      <c r="R372" s="228">
        <f>Q372*H372</f>
        <v>0.0013999999999999998</v>
      </c>
      <c r="S372" s="228">
        <v>0</v>
      </c>
      <c r="T372" s="229">
        <f>S372*H372</f>
        <v>0</v>
      </c>
      <c r="AR372" s="22" t="s">
        <v>216</v>
      </c>
      <c r="AT372" s="22" t="s">
        <v>137</v>
      </c>
      <c r="AU372" s="22" t="s">
        <v>86</v>
      </c>
      <c r="AY372" s="22" t="s">
        <v>135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22" t="s">
        <v>84</v>
      </c>
      <c r="BK372" s="230">
        <f>ROUND(I372*H372,2)</f>
        <v>0</v>
      </c>
      <c r="BL372" s="22" t="s">
        <v>216</v>
      </c>
      <c r="BM372" s="22" t="s">
        <v>943</v>
      </c>
    </row>
    <row r="373" s="1" customFormat="1" ht="16.5" customHeight="1">
      <c r="B373" s="44"/>
      <c r="C373" s="219" t="s">
        <v>944</v>
      </c>
      <c r="D373" s="219" t="s">
        <v>137</v>
      </c>
      <c r="E373" s="220" t="s">
        <v>945</v>
      </c>
      <c r="F373" s="221" t="s">
        <v>946</v>
      </c>
      <c r="G373" s="222" t="s">
        <v>382</v>
      </c>
      <c r="H373" s="223">
        <v>10</v>
      </c>
      <c r="I373" s="224"/>
      <c r="J373" s="225">
        <f>ROUND(I373*H373,2)</f>
        <v>0</v>
      </c>
      <c r="K373" s="221" t="s">
        <v>141</v>
      </c>
      <c r="L373" s="70"/>
      <c r="M373" s="226" t="s">
        <v>21</v>
      </c>
      <c r="N373" s="227" t="s">
        <v>47</v>
      </c>
      <c r="O373" s="45"/>
      <c r="P373" s="228">
        <f>O373*H373</f>
        <v>0</v>
      </c>
      <c r="Q373" s="228">
        <v>0.00023000000000000001</v>
      </c>
      <c r="R373" s="228">
        <f>Q373*H373</f>
        <v>0.0023</v>
      </c>
      <c r="S373" s="228">
        <v>0</v>
      </c>
      <c r="T373" s="229">
        <f>S373*H373</f>
        <v>0</v>
      </c>
      <c r="AR373" s="22" t="s">
        <v>216</v>
      </c>
      <c r="AT373" s="22" t="s">
        <v>137</v>
      </c>
      <c r="AU373" s="22" t="s">
        <v>86</v>
      </c>
      <c r="AY373" s="22" t="s">
        <v>135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22" t="s">
        <v>84</v>
      </c>
      <c r="BK373" s="230">
        <f>ROUND(I373*H373,2)</f>
        <v>0</v>
      </c>
      <c r="BL373" s="22" t="s">
        <v>216</v>
      </c>
      <c r="BM373" s="22" t="s">
        <v>947</v>
      </c>
    </row>
    <row r="374" s="1" customFormat="1" ht="16.5" customHeight="1">
      <c r="B374" s="44"/>
      <c r="C374" s="219" t="s">
        <v>948</v>
      </c>
      <c r="D374" s="219" t="s">
        <v>137</v>
      </c>
      <c r="E374" s="220" t="s">
        <v>949</v>
      </c>
      <c r="F374" s="221" t="s">
        <v>950</v>
      </c>
      <c r="G374" s="222" t="s">
        <v>382</v>
      </c>
      <c r="H374" s="223">
        <v>4</v>
      </c>
      <c r="I374" s="224"/>
      <c r="J374" s="225">
        <f>ROUND(I374*H374,2)</f>
        <v>0</v>
      </c>
      <c r="K374" s="221" t="s">
        <v>141</v>
      </c>
      <c r="L374" s="70"/>
      <c r="M374" s="226" t="s">
        <v>21</v>
      </c>
      <c r="N374" s="227" t="s">
        <v>47</v>
      </c>
      <c r="O374" s="45"/>
      <c r="P374" s="228">
        <f>O374*H374</f>
        <v>0</v>
      </c>
      <c r="Q374" s="228">
        <v>0.00027999999999999998</v>
      </c>
      <c r="R374" s="228">
        <f>Q374*H374</f>
        <v>0.0011199999999999999</v>
      </c>
      <c r="S374" s="228">
        <v>0</v>
      </c>
      <c r="T374" s="229">
        <f>S374*H374</f>
        <v>0</v>
      </c>
      <c r="AR374" s="22" t="s">
        <v>216</v>
      </c>
      <c r="AT374" s="22" t="s">
        <v>137</v>
      </c>
      <c r="AU374" s="22" t="s">
        <v>86</v>
      </c>
      <c r="AY374" s="22" t="s">
        <v>135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22" t="s">
        <v>84</v>
      </c>
      <c r="BK374" s="230">
        <f>ROUND(I374*H374,2)</f>
        <v>0</v>
      </c>
      <c r="BL374" s="22" t="s">
        <v>216</v>
      </c>
      <c r="BM374" s="22" t="s">
        <v>951</v>
      </c>
    </row>
    <row r="375" s="1" customFormat="1" ht="16.5" customHeight="1">
      <c r="B375" s="44"/>
      <c r="C375" s="219" t="s">
        <v>952</v>
      </c>
      <c r="D375" s="219" t="s">
        <v>137</v>
      </c>
      <c r="E375" s="220" t="s">
        <v>953</v>
      </c>
      <c r="F375" s="221" t="s">
        <v>954</v>
      </c>
      <c r="G375" s="222" t="s">
        <v>382</v>
      </c>
      <c r="H375" s="223">
        <v>2</v>
      </c>
      <c r="I375" s="224"/>
      <c r="J375" s="225">
        <f>ROUND(I375*H375,2)</f>
        <v>0</v>
      </c>
      <c r="K375" s="221" t="s">
        <v>141</v>
      </c>
      <c r="L375" s="70"/>
      <c r="M375" s="226" t="s">
        <v>21</v>
      </c>
      <c r="N375" s="227" t="s">
        <v>47</v>
      </c>
      <c r="O375" s="45"/>
      <c r="P375" s="228">
        <f>O375*H375</f>
        <v>0</v>
      </c>
      <c r="Q375" s="228">
        <v>0.00031</v>
      </c>
      <c r="R375" s="228">
        <f>Q375*H375</f>
        <v>0.00062</v>
      </c>
      <c r="S375" s="228">
        <v>0</v>
      </c>
      <c r="T375" s="229">
        <f>S375*H375</f>
        <v>0</v>
      </c>
      <c r="AR375" s="22" t="s">
        <v>216</v>
      </c>
      <c r="AT375" s="22" t="s">
        <v>137</v>
      </c>
      <c r="AU375" s="22" t="s">
        <v>86</v>
      </c>
      <c r="AY375" s="22" t="s">
        <v>135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22" t="s">
        <v>84</v>
      </c>
      <c r="BK375" s="230">
        <f>ROUND(I375*H375,2)</f>
        <v>0</v>
      </c>
      <c r="BL375" s="22" t="s">
        <v>216</v>
      </c>
      <c r="BM375" s="22" t="s">
        <v>955</v>
      </c>
    </row>
    <row r="376" s="1" customFormat="1" ht="38.25" customHeight="1">
      <c r="B376" s="44"/>
      <c r="C376" s="219" t="s">
        <v>956</v>
      </c>
      <c r="D376" s="219" t="s">
        <v>137</v>
      </c>
      <c r="E376" s="220" t="s">
        <v>957</v>
      </c>
      <c r="F376" s="221" t="s">
        <v>958</v>
      </c>
      <c r="G376" s="222" t="s">
        <v>187</v>
      </c>
      <c r="H376" s="223">
        <v>0.48299999999999998</v>
      </c>
      <c r="I376" s="224"/>
      <c r="J376" s="225">
        <f>ROUND(I376*H376,2)</f>
        <v>0</v>
      </c>
      <c r="K376" s="221" t="s">
        <v>21</v>
      </c>
      <c r="L376" s="70"/>
      <c r="M376" s="226" t="s">
        <v>21</v>
      </c>
      <c r="N376" s="227" t="s">
        <v>47</v>
      </c>
      <c r="O376" s="45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AR376" s="22" t="s">
        <v>216</v>
      </c>
      <c r="AT376" s="22" t="s">
        <v>137</v>
      </c>
      <c r="AU376" s="22" t="s">
        <v>86</v>
      </c>
      <c r="AY376" s="22" t="s">
        <v>135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22" t="s">
        <v>84</v>
      </c>
      <c r="BK376" s="230">
        <f>ROUND(I376*H376,2)</f>
        <v>0</v>
      </c>
      <c r="BL376" s="22" t="s">
        <v>216</v>
      </c>
      <c r="BM376" s="22" t="s">
        <v>959</v>
      </c>
    </row>
    <row r="377" s="10" customFormat="1" ht="29.88" customHeight="1">
      <c r="B377" s="203"/>
      <c r="C377" s="204"/>
      <c r="D377" s="205" t="s">
        <v>75</v>
      </c>
      <c r="E377" s="217" t="s">
        <v>960</v>
      </c>
      <c r="F377" s="217" t="s">
        <v>961</v>
      </c>
      <c r="G377" s="204"/>
      <c r="H377" s="204"/>
      <c r="I377" s="207"/>
      <c r="J377" s="218">
        <f>BK377</f>
        <v>0</v>
      </c>
      <c r="K377" s="204"/>
      <c r="L377" s="209"/>
      <c r="M377" s="210"/>
      <c r="N377" s="211"/>
      <c r="O377" s="211"/>
      <c r="P377" s="212">
        <f>SUM(P378:P380)</f>
        <v>0</v>
      </c>
      <c r="Q377" s="211"/>
      <c r="R377" s="212">
        <f>SUM(R378:R380)</f>
        <v>0.13405</v>
      </c>
      <c r="S377" s="211"/>
      <c r="T377" s="213">
        <f>SUM(T378:T380)</f>
        <v>0</v>
      </c>
      <c r="AR377" s="214" t="s">
        <v>86</v>
      </c>
      <c r="AT377" s="215" t="s">
        <v>75</v>
      </c>
      <c r="AU377" s="215" t="s">
        <v>84</v>
      </c>
      <c r="AY377" s="214" t="s">
        <v>135</v>
      </c>
      <c r="BK377" s="216">
        <f>SUM(BK378:BK380)</f>
        <v>0</v>
      </c>
    </row>
    <row r="378" s="1" customFormat="1" ht="25.5" customHeight="1">
      <c r="B378" s="44"/>
      <c r="C378" s="219" t="s">
        <v>962</v>
      </c>
      <c r="D378" s="219" t="s">
        <v>137</v>
      </c>
      <c r="E378" s="220" t="s">
        <v>963</v>
      </c>
      <c r="F378" s="221" t="s">
        <v>964</v>
      </c>
      <c r="G378" s="222" t="s">
        <v>636</v>
      </c>
      <c r="H378" s="223">
        <v>7</v>
      </c>
      <c r="I378" s="224"/>
      <c r="J378" s="225">
        <f>ROUND(I378*H378,2)</f>
        <v>0</v>
      </c>
      <c r="K378" s="221" t="s">
        <v>141</v>
      </c>
      <c r="L378" s="70"/>
      <c r="M378" s="226" t="s">
        <v>21</v>
      </c>
      <c r="N378" s="227" t="s">
        <v>47</v>
      </c>
      <c r="O378" s="45"/>
      <c r="P378" s="228">
        <f>O378*H378</f>
        <v>0</v>
      </c>
      <c r="Q378" s="228">
        <v>0.01865</v>
      </c>
      <c r="R378" s="228">
        <f>Q378*H378</f>
        <v>0.13055</v>
      </c>
      <c r="S378" s="228">
        <v>0</v>
      </c>
      <c r="T378" s="229">
        <f>S378*H378</f>
        <v>0</v>
      </c>
      <c r="AR378" s="22" t="s">
        <v>216</v>
      </c>
      <c r="AT378" s="22" t="s">
        <v>137</v>
      </c>
      <c r="AU378" s="22" t="s">
        <v>86</v>
      </c>
      <c r="AY378" s="22" t="s">
        <v>135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22" t="s">
        <v>84</v>
      </c>
      <c r="BK378" s="230">
        <f>ROUND(I378*H378,2)</f>
        <v>0</v>
      </c>
      <c r="BL378" s="22" t="s">
        <v>216</v>
      </c>
      <c r="BM378" s="22" t="s">
        <v>965</v>
      </c>
    </row>
    <row r="379" s="1" customFormat="1" ht="16.5" customHeight="1">
      <c r="B379" s="44"/>
      <c r="C379" s="219" t="s">
        <v>966</v>
      </c>
      <c r="D379" s="219" t="s">
        <v>137</v>
      </c>
      <c r="E379" s="220" t="s">
        <v>967</v>
      </c>
      <c r="F379" s="221" t="s">
        <v>968</v>
      </c>
      <c r="G379" s="222" t="s">
        <v>636</v>
      </c>
      <c r="H379" s="223">
        <v>7</v>
      </c>
      <c r="I379" s="224"/>
      <c r="J379" s="225">
        <f>ROUND(I379*H379,2)</f>
        <v>0</v>
      </c>
      <c r="K379" s="221" t="s">
        <v>141</v>
      </c>
      <c r="L379" s="70"/>
      <c r="M379" s="226" t="s">
        <v>21</v>
      </c>
      <c r="N379" s="227" t="s">
        <v>47</v>
      </c>
      <c r="O379" s="45"/>
      <c r="P379" s="228">
        <f>O379*H379</f>
        <v>0</v>
      </c>
      <c r="Q379" s="228">
        <v>0.00050000000000000001</v>
      </c>
      <c r="R379" s="228">
        <f>Q379*H379</f>
        <v>0.0035000000000000001</v>
      </c>
      <c r="S379" s="228">
        <v>0</v>
      </c>
      <c r="T379" s="229">
        <f>S379*H379</f>
        <v>0</v>
      </c>
      <c r="AR379" s="22" t="s">
        <v>216</v>
      </c>
      <c r="AT379" s="22" t="s">
        <v>137</v>
      </c>
      <c r="AU379" s="22" t="s">
        <v>86</v>
      </c>
      <c r="AY379" s="22" t="s">
        <v>135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22" t="s">
        <v>84</v>
      </c>
      <c r="BK379" s="230">
        <f>ROUND(I379*H379,2)</f>
        <v>0</v>
      </c>
      <c r="BL379" s="22" t="s">
        <v>216</v>
      </c>
      <c r="BM379" s="22" t="s">
        <v>969</v>
      </c>
    </row>
    <row r="380" s="1" customFormat="1" ht="38.25" customHeight="1">
      <c r="B380" s="44"/>
      <c r="C380" s="219" t="s">
        <v>970</v>
      </c>
      <c r="D380" s="219" t="s">
        <v>137</v>
      </c>
      <c r="E380" s="220" t="s">
        <v>971</v>
      </c>
      <c r="F380" s="221" t="s">
        <v>972</v>
      </c>
      <c r="G380" s="222" t="s">
        <v>187</v>
      </c>
      <c r="H380" s="223">
        <v>0.13400000000000001</v>
      </c>
      <c r="I380" s="224"/>
      <c r="J380" s="225">
        <f>ROUND(I380*H380,2)</f>
        <v>0</v>
      </c>
      <c r="K380" s="221" t="s">
        <v>141</v>
      </c>
      <c r="L380" s="70"/>
      <c r="M380" s="226" t="s">
        <v>21</v>
      </c>
      <c r="N380" s="227" t="s">
        <v>47</v>
      </c>
      <c r="O380" s="45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AR380" s="22" t="s">
        <v>216</v>
      </c>
      <c r="AT380" s="22" t="s">
        <v>137</v>
      </c>
      <c r="AU380" s="22" t="s">
        <v>86</v>
      </c>
      <c r="AY380" s="22" t="s">
        <v>135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22" t="s">
        <v>84</v>
      </c>
      <c r="BK380" s="230">
        <f>ROUND(I380*H380,2)</f>
        <v>0</v>
      </c>
      <c r="BL380" s="22" t="s">
        <v>216</v>
      </c>
      <c r="BM380" s="22" t="s">
        <v>973</v>
      </c>
    </row>
    <row r="381" s="10" customFormat="1" ht="29.88" customHeight="1">
      <c r="B381" s="203"/>
      <c r="C381" s="204"/>
      <c r="D381" s="205" t="s">
        <v>75</v>
      </c>
      <c r="E381" s="217" t="s">
        <v>284</v>
      </c>
      <c r="F381" s="217" t="s">
        <v>974</v>
      </c>
      <c r="G381" s="204"/>
      <c r="H381" s="204"/>
      <c r="I381" s="207"/>
      <c r="J381" s="218">
        <f>BK381</f>
        <v>0</v>
      </c>
      <c r="K381" s="204"/>
      <c r="L381" s="209"/>
      <c r="M381" s="210"/>
      <c r="N381" s="211"/>
      <c r="O381" s="211"/>
      <c r="P381" s="212">
        <f>P382</f>
        <v>0</v>
      </c>
      <c r="Q381" s="211"/>
      <c r="R381" s="212">
        <f>R382</f>
        <v>0</v>
      </c>
      <c r="S381" s="211"/>
      <c r="T381" s="213">
        <f>T382</f>
        <v>0</v>
      </c>
      <c r="AR381" s="214" t="s">
        <v>86</v>
      </c>
      <c r="AT381" s="215" t="s">
        <v>75</v>
      </c>
      <c r="AU381" s="215" t="s">
        <v>84</v>
      </c>
      <c r="AY381" s="214" t="s">
        <v>135</v>
      </c>
      <c r="BK381" s="216">
        <f>BK382</f>
        <v>0</v>
      </c>
    </row>
    <row r="382" s="1" customFormat="1" ht="16.5" customHeight="1">
      <c r="B382" s="44"/>
      <c r="C382" s="219" t="s">
        <v>975</v>
      </c>
      <c r="D382" s="219" t="s">
        <v>137</v>
      </c>
      <c r="E382" s="220" t="s">
        <v>976</v>
      </c>
      <c r="F382" s="221" t="s">
        <v>977</v>
      </c>
      <c r="G382" s="222" t="s">
        <v>289</v>
      </c>
      <c r="H382" s="223">
        <v>1</v>
      </c>
      <c r="I382" s="224"/>
      <c r="J382" s="225">
        <f>ROUND(I382*H382,2)</f>
        <v>0</v>
      </c>
      <c r="K382" s="221" t="s">
        <v>21</v>
      </c>
      <c r="L382" s="70"/>
      <c r="M382" s="226" t="s">
        <v>21</v>
      </c>
      <c r="N382" s="227" t="s">
        <v>47</v>
      </c>
      <c r="O382" s="45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AR382" s="22" t="s">
        <v>216</v>
      </c>
      <c r="AT382" s="22" t="s">
        <v>137</v>
      </c>
      <c r="AU382" s="22" t="s">
        <v>86</v>
      </c>
      <c r="AY382" s="22" t="s">
        <v>135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22" t="s">
        <v>84</v>
      </c>
      <c r="BK382" s="230">
        <f>ROUND(I382*H382,2)</f>
        <v>0</v>
      </c>
      <c r="BL382" s="22" t="s">
        <v>216</v>
      </c>
      <c r="BM382" s="22" t="s">
        <v>978</v>
      </c>
    </row>
    <row r="383" s="10" customFormat="1" ht="29.88" customHeight="1">
      <c r="B383" s="203"/>
      <c r="C383" s="204"/>
      <c r="D383" s="205" t="s">
        <v>75</v>
      </c>
      <c r="E383" s="217" t="s">
        <v>979</v>
      </c>
      <c r="F383" s="217" t="s">
        <v>980</v>
      </c>
      <c r="G383" s="204"/>
      <c r="H383" s="204"/>
      <c r="I383" s="207"/>
      <c r="J383" s="218">
        <f>BK383</f>
        <v>0</v>
      </c>
      <c r="K383" s="204"/>
      <c r="L383" s="209"/>
      <c r="M383" s="210"/>
      <c r="N383" s="211"/>
      <c r="O383" s="211"/>
      <c r="P383" s="212">
        <f>SUM(P384:P401)</f>
        <v>0</v>
      </c>
      <c r="Q383" s="211"/>
      <c r="R383" s="212">
        <f>SUM(R384:R401)</f>
        <v>0.24159</v>
      </c>
      <c r="S383" s="211"/>
      <c r="T383" s="213">
        <f>SUM(T384:T401)</f>
        <v>0</v>
      </c>
      <c r="AR383" s="214" t="s">
        <v>86</v>
      </c>
      <c r="AT383" s="215" t="s">
        <v>75</v>
      </c>
      <c r="AU383" s="215" t="s">
        <v>84</v>
      </c>
      <c r="AY383" s="214" t="s">
        <v>135</v>
      </c>
      <c r="BK383" s="216">
        <f>SUM(BK384:BK401)</f>
        <v>0</v>
      </c>
    </row>
    <row r="384" s="1" customFormat="1" ht="25.5" customHeight="1">
      <c r="B384" s="44"/>
      <c r="C384" s="219" t="s">
        <v>981</v>
      </c>
      <c r="D384" s="219" t="s">
        <v>137</v>
      </c>
      <c r="E384" s="220" t="s">
        <v>982</v>
      </c>
      <c r="F384" s="221" t="s">
        <v>983</v>
      </c>
      <c r="G384" s="222" t="s">
        <v>382</v>
      </c>
      <c r="H384" s="223">
        <v>3</v>
      </c>
      <c r="I384" s="224"/>
      <c r="J384" s="225">
        <f>ROUND(I384*H384,2)</f>
        <v>0</v>
      </c>
      <c r="K384" s="221" t="s">
        <v>141</v>
      </c>
      <c r="L384" s="70"/>
      <c r="M384" s="226" t="s">
        <v>21</v>
      </c>
      <c r="N384" s="227" t="s">
        <v>47</v>
      </c>
      <c r="O384" s="45"/>
      <c r="P384" s="228">
        <f>O384*H384</f>
        <v>0</v>
      </c>
      <c r="Q384" s="228">
        <v>0.00027</v>
      </c>
      <c r="R384" s="228">
        <f>Q384*H384</f>
        <v>0.00080999999999999996</v>
      </c>
      <c r="S384" s="228">
        <v>0</v>
      </c>
      <c r="T384" s="229">
        <f>S384*H384</f>
        <v>0</v>
      </c>
      <c r="AR384" s="22" t="s">
        <v>216</v>
      </c>
      <c r="AT384" s="22" t="s">
        <v>137</v>
      </c>
      <c r="AU384" s="22" t="s">
        <v>86</v>
      </c>
      <c r="AY384" s="22" t="s">
        <v>135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22" t="s">
        <v>84</v>
      </c>
      <c r="BK384" s="230">
        <f>ROUND(I384*H384,2)</f>
        <v>0</v>
      </c>
      <c r="BL384" s="22" t="s">
        <v>216</v>
      </c>
      <c r="BM384" s="22" t="s">
        <v>984</v>
      </c>
    </row>
    <row r="385" s="11" customFormat="1">
      <c r="B385" s="231"/>
      <c r="C385" s="232"/>
      <c r="D385" s="233" t="s">
        <v>144</v>
      </c>
      <c r="E385" s="234" t="s">
        <v>21</v>
      </c>
      <c r="F385" s="235" t="s">
        <v>149</v>
      </c>
      <c r="G385" s="232"/>
      <c r="H385" s="236">
        <v>3</v>
      </c>
      <c r="I385" s="237"/>
      <c r="J385" s="232"/>
      <c r="K385" s="232"/>
      <c r="L385" s="238"/>
      <c r="M385" s="239"/>
      <c r="N385" s="240"/>
      <c r="O385" s="240"/>
      <c r="P385" s="240"/>
      <c r="Q385" s="240"/>
      <c r="R385" s="240"/>
      <c r="S385" s="240"/>
      <c r="T385" s="241"/>
      <c r="AT385" s="242" t="s">
        <v>144</v>
      </c>
      <c r="AU385" s="242" t="s">
        <v>86</v>
      </c>
      <c r="AV385" s="11" t="s">
        <v>86</v>
      </c>
      <c r="AW385" s="11" t="s">
        <v>39</v>
      </c>
      <c r="AX385" s="11" t="s">
        <v>76</v>
      </c>
      <c r="AY385" s="242" t="s">
        <v>135</v>
      </c>
    </row>
    <row r="386" s="1" customFormat="1" ht="25.5" customHeight="1">
      <c r="B386" s="44"/>
      <c r="C386" s="243" t="s">
        <v>985</v>
      </c>
      <c r="D386" s="243" t="s">
        <v>184</v>
      </c>
      <c r="E386" s="244" t="s">
        <v>986</v>
      </c>
      <c r="F386" s="245" t="s">
        <v>987</v>
      </c>
      <c r="G386" s="246" t="s">
        <v>382</v>
      </c>
      <c r="H386" s="247">
        <v>3</v>
      </c>
      <c r="I386" s="248"/>
      <c r="J386" s="249">
        <f>ROUND(I386*H386,2)</f>
        <v>0</v>
      </c>
      <c r="K386" s="245" t="s">
        <v>141</v>
      </c>
      <c r="L386" s="250"/>
      <c r="M386" s="251" t="s">
        <v>21</v>
      </c>
      <c r="N386" s="252" t="s">
        <v>47</v>
      </c>
      <c r="O386" s="45"/>
      <c r="P386" s="228">
        <f>O386*H386</f>
        <v>0</v>
      </c>
      <c r="Q386" s="228">
        <v>0.0132</v>
      </c>
      <c r="R386" s="228">
        <f>Q386*H386</f>
        <v>0.039599999999999996</v>
      </c>
      <c r="S386" s="228">
        <v>0</v>
      </c>
      <c r="T386" s="229">
        <f>S386*H386</f>
        <v>0</v>
      </c>
      <c r="AR386" s="22" t="s">
        <v>475</v>
      </c>
      <c r="AT386" s="22" t="s">
        <v>184</v>
      </c>
      <c r="AU386" s="22" t="s">
        <v>86</v>
      </c>
      <c r="AY386" s="22" t="s">
        <v>135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22" t="s">
        <v>84</v>
      </c>
      <c r="BK386" s="230">
        <f>ROUND(I386*H386,2)</f>
        <v>0</v>
      </c>
      <c r="BL386" s="22" t="s">
        <v>216</v>
      </c>
      <c r="BM386" s="22" t="s">
        <v>988</v>
      </c>
    </row>
    <row r="387" s="1" customFormat="1" ht="25.5" customHeight="1">
      <c r="B387" s="44"/>
      <c r="C387" s="219" t="s">
        <v>989</v>
      </c>
      <c r="D387" s="219" t="s">
        <v>137</v>
      </c>
      <c r="E387" s="220" t="s">
        <v>990</v>
      </c>
      <c r="F387" s="221" t="s">
        <v>991</v>
      </c>
      <c r="G387" s="222" t="s">
        <v>382</v>
      </c>
      <c r="H387" s="223">
        <v>11</v>
      </c>
      <c r="I387" s="224"/>
      <c r="J387" s="225">
        <f>ROUND(I387*H387,2)</f>
        <v>0</v>
      </c>
      <c r="K387" s="221" t="s">
        <v>141</v>
      </c>
      <c r="L387" s="70"/>
      <c r="M387" s="226" t="s">
        <v>21</v>
      </c>
      <c r="N387" s="227" t="s">
        <v>47</v>
      </c>
      <c r="O387" s="45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AR387" s="22" t="s">
        <v>216</v>
      </c>
      <c r="AT387" s="22" t="s">
        <v>137</v>
      </c>
      <c r="AU387" s="22" t="s">
        <v>86</v>
      </c>
      <c r="AY387" s="22" t="s">
        <v>135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22" t="s">
        <v>84</v>
      </c>
      <c r="BK387" s="230">
        <f>ROUND(I387*H387,2)</f>
        <v>0</v>
      </c>
      <c r="BL387" s="22" t="s">
        <v>216</v>
      </c>
      <c r="BM387" s="22" t="s">
        <v>992</v>
      </c>
    </row>
    <row r="388" s="12" customFormat="1">
      <c r="B388" s="253"/>
      <c r="C388" s="254"/>
      <c r="D388" s="233" t="s">
        <v>144</v>
      </c>
      <c r="E388" s="255" t="s">
        <v>21</v>
      </c>
      <c r="F388" s="256" t="s">
        <v>533</v>
      </c>
      <c r="G388" s="254"/>
      <c r="H388" s="255" t="s">
        <v>21</v>
      </c>
      <c r="I388" s="257"/>
      <c r="J388" s="254"/>
      <c r="K388" s="254"/>
      <c r="L388" s="258"/>
      <c r="M388" s="259"/>
      <c r="N388" s="260"/>
      <c r="O388" s="260"/>
      <c r="P388" s="260"/>
      <c r="Q388" s="260"/>
      <c r="R388" s="260"/>
      <c r="S388" s="260"/>
      <c r="T388" s="261"/>
      <c r="AT388" s="262" t="s">
        <v>144</v>
      </c>
      <c r="AU388" s="262" t="s">
        <v>86</v>
      </c>
      <c r="AV388" s="12" t="s">
        <v>84</v>
      </c>
      <c r="AW388" s="12" t="s">
        <v>39</v>
      </c>
      <c r="AX388" s="12" t="s">
        <v>76</v>
      </c>
      <c r="AY388" s="262" t="s">
        <v>135</v>
      </c>
    </row>
    <row r="389" s="11" customFormat="1">
      <c r="B389" s="231"/>
      <c r="C389" s="232"/>
      <c r="D389" s="233" t="s">
        <v>144</v>
      </c>
      <c r="E389" s="234" t="s">
        <v>21</v>
      </c>
      <c r="F389" s="235" t="s">
        <v>173</v>
      </c>
      <c r="G389" s="232"/>
      <c r="H389" s="236">
        <v>8</v>
      </c>
      <c r="I389" s="237"/>
      <c r="J389" s="232"/>
      <c r="K389" s="232"/>
      <c r="L389" s="238"/>
      <c r="M389" s="239"/>
      <c r="N389" s="240"/>
      <c r="O389" s="240"/>
      <c r="P389" s="240"/>
      <c r="Q389" s="240"/>
      <c r="R389" s="240"/>
      <c r="S389" s="240"/>
      <c r="T389" s="241"/>
      <c r="AT389" s="242" t="s">
        <v>144</v>
      </c>
      <c r="AU389" s="242" t="s">
        <v>86</v>
      </c>
      <c r="AV389" s="11" t="s">
        <v>86</v>
      </c>
      <c r="AW389" s="11" t="s">
        <v>39</v>
      </c>
      <c r="AX389" s="11" t="s">
        <v>76</v>
      </c>
      <c r="AY389" s="242" t="s">
        <v>135</v>
      </c>
    </row>
    <row r="390" s="12" customFormat="1">
      <c r="B390" s="253"/>
      <c r="C390" s="254"/>
      <c r="D390" s="233" t="s">
        <v>144</v>
      </c>
      <c r="E390" s="255" t="s">
        <v>21</v>
      </c>
      <c r="F390" s="256" t="s">
        <v>534</v>
      </c>
      <c r="G390" s="254"/>
      <c r="H390" s="255" t="s">
        <v>21</v>
      </c>
      <c r="I390" s="257"/>
      <c r="J390" s="254"/>
      <c r="K390" s="254"/>
      <c r="L390" s="258"/>
      <c r="M390" s="259"/>
      <c r="N390" s="260"/>
      <c r="O390" s="260"/>
      <c r="P390" s="260"/>
      <c r="Q390" s="260"/>
      <c r="R390" s="260"/>
      <c r="S390" s="260"/>
      <c r="T390" s="261"/>
      <c r="AT390" s="262" t="s">
        <v>144</v>
      </c>
      <c r="AU390" s="262" t="s">
        <v>86</v>
      </c>
      <c r="AV390" s="12" t="s">
        <v>84</v>
      </c>
      <c r="AW390" s="12" t="s">
        <v>39</v>
      </c>
      <c r="AX390" s="12" t="s">
        <v>76</v>
      </c>
      <c r="AY390" s="262" t="s">
        <v>135</v>
      </c>
    </row>
    <row r="391" s="11" customFormat="1">
      <c r="B391" s="231"/>
      <c r="C391" s="232"/>
      <c r="D391" s="233" t="s">
        <v>144</v>
      </c>
      <c r="E391" s="234" t="s">
        <v>21</v>
      </c>
      <c r="F391" s="235" t="s">
        <v>149</v>
      </c>
      <c r="G391" s="232"/>
      <c r="H391" s="236">
        <v>3</v>
      </c>
      <c r="I391" s="237"/>
      <c r="J391" s="232"/>
      <c r="K391" s="232"/>
      <c r="L391" s="238"/>
      <c r="M391" s="239"/>
      <c r="N391" s="240"/>
      <c r="O391" s="240"/>
      <c r="P391" s="240"/>
      <c r="Q391" s="240"/>
      <c r="R391" s="240"/>
      <c r="S391" s="240"/>
      <c r="T391" s="241"/>
      <c r="AT391" s="242" t="s">
        <v>144</v>
      </c>
      <c r="AU391" s="242" t="s">
        <v>86</v>
      </c>
      <c r="AV391" s="11" t="s">
        <v>86</v>
      </c>
      <c r="AW391" s="11" t="s">
        <v>39</v>
      </c>
      <c r="AX391" s="11" t="s">
        <v>76</v>
      </c>
      <c r="AY391" s="242" t="s">
        <v>135</v>
      </c>
    </row>
    <row r="392" s="1" customFormat="1" ht="25.5" customHeight="1">
      <c r="B392" s="44"/>
      <c r="C392" s="243" t="s">
        <v>993</v>
      </c>
      <c r="D392" s="243" t="s">
        <v>184</v>
      </c>
      <c r="E392" s="244" t="s">
        <v>994</v>
      </c>
      <c r="F392" s="245" t="s">
        <v>995</v>
      </c>
      <c r="G392" s="246" t="s">
        <v>382</v>
      </c>
      <c r="H392" s="247">
        <v>8</v>
      </c>
      <c r="I392" s="248"/>
      <c r="J392" s="249">
        <f>ROUND(I392*H392,2)</f>
        <v>0</v>
      </c>
      <c r="K392" s="245" t="s">
        <v>141</v>
      </c>
      <c r="L392" s="250"/>
      <c r="M392" s="251" t="s">
        <v>21</v>
      </c>
      <c r="N392" s="252" t="s">
        <v>47</v>
      </c>
      <c r="O392" s="45"/>
      <c r="P392" s="228">
        <f>O392*H392</f>
        <v>0</v>
      </c>
      <c r="Q392" s="228">
        <v>0.016500000000000001</v>
      </c>
      <c r="R392" s="228">
        <f>Q392*H392</f>
        <v>0.13200000000000001</v>
      </c>
      <c r="S392" s="228">
        <v>0</v>
      </c>
      <c r="T392" s="229">
        <f>S392*H392</f>
        <v>0</v>
      </c>
      <c r="AR392" s="22" t="s">
        <v>475</v>
      </c>
      <c r="AT392" s="22" t="s">
        <v>184</v>
      </c>
      <c r="AU392" s="22" t="s">
        <v>86</v>
      </c>
      <c r="AY392" s="22" t="s">
        <v>135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22" t="s">
        <v>84</v>
      </c>
      <c r="BK392" s="230">
        <f>ROUND(I392*H392,2)</f>
        <v>0</v>
      </c>
      <c r="BL392" s="22" t="s">
        <v>216</v>
      </c>
      <c r="BM392" s="22" t="s">
        <v>996</v>
      </c>
    </row>
    <row r="393" s="1" customFormat="1" ht="25.5" customHeight="1">
      <c r="B393" s="44"/>
      <c r="C393" s="243" t="s">
        <v>997</v>
      </c>
      <c r="D393" s="243" t="s">
        <v>184</v>
      </c>
      <c r="E393" s="244" t="s">
        <v>998</v>
      </c>
      <c r="F393" s="245" t="s">
        <v>999</v>
      </c>
      <c r="G393" s="246" t="s">
        <v>382</v>
      </c>
      <c r="H393" s="247">
        <v>3</v>
      </c>
      <c r="I393" s="248"/>
      <c r="J393" s="249">
        <f>ROUND(I393*H393,2)</f>
        <v>0</v>
      </c>
      <c r="K393" s="245" t="s">
        <v>141</v>
      </c>
      <c r="L393" s="250"/>
      <c r="M393" s="251" t="s">
        <v>21</v>
      </c>
      <c r="N393" s="252" t="s">
        <v>47</v>
      </c>
      <c r="O393" s="45"/>
      <c r="P393" s="228">
        <f>O393*H393</f>
        <v>0</v>
      </c>
      <c r="Q393" s="228">
        <v>0.018499999999999999</v>
      </c>
      <c r="R393" s="228">
        <f>Q393*H393</f>
        <v>0.055499999999999994</v>
      </c>
      <c r="S393" s="228">
        <v>0</v>
      </c>
      <c r="T393" s="229">
        <f>S393*H393</f>
        <v>0</v>
      </c>
      <c r="AR393" s="22" t="s">
        <v>475</v>
      </c>
      <c r="AT393" s="22" t="s">
        <v>184</v>
      </c>
      <c r="AU393" s="22" t="s">
        <v>86</v>
      </c>
      <c r="AY393" s="22" t="s">
        <v>135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22" t="s">
        <v>84</v>
      </c>
      <c r="BK393" s="230">
        <f>ROUND(I393*H393,2)</f>
        <v>0</v>
      </c>
      <c r="BL393" s="22" t="s">
        <v>216</v>
      </c>
      <c r="BM393" s="22" t="s">
        <v>1000</v>
      </c>
    </row>
    <row r="394" s="1" customFormat="1" ht="16.5" customHeight="1">
      <c r="B394" s="44"/>
      <c r="C394" s="219" t="s">
        <v>1001</v>
      </c>
      <c r="D394" s="219" t="s">
        <v>137</v>
      </c>
      <c r="E394" s="220" t="s">
        <v>1002</v>
      </c>
      <c r="F394" s="221" t="s">
        <v>1003</v>
      </c>
      <c r="G394" s="222" t="s">
        <v>382</v>
      </c>
      <c r="H394" s="223">
        <v>11</v>
      </c>
      <c r="I394" s="224"/>
      <c r="J394" s="225">
        <f>ROUND(I394*H394,2)</f>
        <v>0</v>
      </c>
      <c r="K394" s="221" t="s">
        <v>141</v>
      </c>
      <c r="L394" s="70"/>
      <c r="M394" s="226" t="s">
        <v>21</v>
      </c>
      <c r="N394" s="227" t="s">
        <v>47</v>
      </c>
      <c r="O394" s="45"/>
      <c r="P394" s="228">
        <f>O394*H394</f>
        <v>0</v>
      </c>
      <c r="Q394" s="228">
        <v>0</v>
      </c>
      <c r="R394" s="228">
        <f>Q394*H394</f>
        <v>0</v>
      </c>
      <c r="S394" s="228">
        <v>0</v>
      </c>
      <c r="T394" s="229">
        <f>S394*H394</f>
        <v>0</v>
      </c>
      <c r="AR394" s="22" t="s">
        <v>216</v>
      </c>
      <c r="AT394" s="22" t="s">
        <v>137</v>
      </c>
      <c r="AU394" s="22" t="s">
        <v>86</v>
      </c>
      <c r="AY394" s="22" t="s">
        <v>135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22" t="s">
        <v>84</v>
      </c>
      <c r="BK394" s="230">
        <f>ROUND(I394*H394,2)</f>
        <v>0</v>
      </c>
      <c r="BL394" s="22" t="s">
        <v>216</v>
      </c>
      <c r="BM394" s="22" t="s">
        <v>1004</v>
      </c>
    </row>
    <row r="395" s="1" customFormat="1" ht="16.5" customHeight="1">
      <c r="B395" s="44"/>
      <c r="C395" s="243" t="s">
        <v>1005</v>
      </c>
      <c r="D395" s="243" t="s">
        <v>184</v>
      </c>
      <c r="E395" s="244" t="s">
        <v>1006</v>
      </c>
      <c r="F395" s="245" t="s">
        <v>1007</v>
      </c>
      <c r="G395" s="246" t="s">
        <v>382</v>
      </c>
      <c r="H395" s="247">
        <v>11</v>
      </c>
      <c r="I395" s="248"/>
      <c r="J395" s="249">
        <f>ROUND(I395*H395,2)</f>
        <v>0</v>
      </c>
      <c r="K395" s="245" t="s">
        <v>141</v>
      </c>
      <c r="L395" s="250"/>
      <c r="M395" s="251" t="s">
        <v>21</v>
      </c>
      <c r="N395" s="252" t="s">
        <v>47</v>
      </c>
      <c r="O395" s="45"/>
      <c r="P395" s="228">
        <f>O395*H395</f>
        <v>0</v>
      </c>
      <c r="Q395" s="228">
        <v>0.00044999999999999999</v>
      </c>
      <c r="R395" s="228">
        <f>Q395*H395</f>
        <v>0.0049499999999999995</v>
      </c>
      <c r="S395" s="228">
        <v>0</v>
      </c>
      <c r="T395" s="229">
        <f>S395*H395</f>
        <v>0</v>
      </c>
      <c r="AR395" s="22" t="s">
        <v>475</v>
      </c>
      <c r="AT395" s="22" t="s">
        <v>184</v>
      </c>
      <c r="AU395" s="22" t="s">
        <v>86</v>
      </c>
      <c r="AY395" s="22" t="s">
        <v>135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22" t="s">
        <v>84</v>
      </c>
      <c r="BK395" s="230">
        <f>ROUND(I395*H395,2)</f>
        <v>0</v>
      </c>
      <c r="BL395" s="22" t="s">
        <v>216</v>
      </c>
      <c r="BM395" s="22" t="s">
        <v>1008</v>
      </c>
    </row>
    <row r="396" s="1" customFormat="1" ht="25.5" customHeight="1">
      <c r="B396" s="44"/>
      <c r="C396" s="219" t="s">
        <v>1009</v>
      </c>
      <c r="D396" s="219" t="s">
        <v>137</v>
      </c>
      <c r="E396" s="220" t="s">
        <v>1010</v>
      </c>
      <c r="F396" s="221" t="s">
        <v>1011</v>
      </c>
      <c r="G396" s="222" t="s">
        <v>382</v>
      </c>
      <c r="H396" s="223">
        <v>8</v>
      </c>
      <c r="I396" s="224"/>
      <c r="J396" s="225">
        <f>ROUND(I396*H396,2)</f>
        <v>0</v>
      </c>
      <c r="K396" s="221" t="s">
        <v>141</v>
      </c>
      <c r="L396" s="70"/>
      <c r="M396" s="226" t="s">
        <v>21</v>
      </c>
      <c r="N396" s="227" t="s">
        <v>47</v>
      </c>
      <c r="O396" s="45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AR396" s="22" t="s">
        <v>216</v>
      </c>
      <c r="AT396" s="22" t="s">
        <v>137</v>
      </c>
      <c r="AU396" s="22" t="s">
        <v>86</v>
      </c>
      <c r="AY396" s="22" t="s">
        <v>135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22" t="s">
        <v>84</v>
      </c>
      <c r="BK396" s="230">
        <f>ROUND(I396*H396,2)</f>
        <v>0</v>
      </c>
      <c r="BL396" s="22" t="s">
        <v>216</v>
      </c>
      <c r="BM396" s="22" t="s">
        <v>1012</v>
      </c>
    </row>
    <row r="397" s="1" customFormat="1" ht="25.5" customHeight="1">
      <c r="B397" s="44"/>
      <c r="C397" s="219" t="s">
        <v>1013</v>
      </c>
      <c r="D397" s="219" t="s">
        <v>137</v>
      </c>
      <c r="E397" s="220" t="s">
        <v>1014</v>
      </c>
      <c r="F397" s="221" t="s">
        <v>1015</v>
      </c>
      <c r="G397" s="222" t="s">
        <v>382</v>
      </c>
      <c r="H397" s="223">
        <v>1</v>
      </c>
      <c r="I397" s="224"/>
      <c r="J397" s="225">
        <f>ROUND(I397*H397,2)</f>
        <v>0</v>
      </c>
      <c r="K397" s="221" t="s">
        <v>141</v>
      </c>
      <c r="L397" s="70"/>
      <c r="M397" s="226" t="s">
        <v>21</v>
      </c>
      <c r="N397" s="227" t="s">
        <v>47</v>
      </c>
      <c r="O397" s="45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AR397" s="22" t="s">
        <v>216</v>
      </c>
      <c r="AT397" s="22" t="s">
        <v>137</v>
      </c>
      <c r="AU397" s="22" t="s">
        <v>86</v>
      </c>
      <c r="AY397" s="22" t="s">
        <v>135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22" t="s">
        <v>84</v>
      </c>
      <c r="BK397" s="230">
        <f>ROUND(I397*H397,2)</f>
        <v>0</v>
      </c>
      <c r="BL397" s="22" t="s">
        <v>216</v>
      </c>
      <c r="BM397" s="22" t="s">
        <v>1016</v>
      </c>
    </row>
    <row r="398" s="1" customFormat="1" ht="16.5" customHeight="1">
      <c r="B398" s="44"/>
      <c r="C398" s="243" t="s">
        <v>1017</v>
      </c>
      <c r="D398" s="243" t="s">
        <v>184</v>
      </c>
      <c r="E398" s="244" t="s">
        <v>1018</v>
      </c>
      <c r="F398" s="245" t="s">
        <v>1019</v>
      </c>
      <c r="G398" s="246" t="s">
        <v>212</v>
      </c>
      <c r="H398" s="247">
        <v>6.2999999999999998</v>
      </c>
      <c r="I398" s="248"/>
      <c r="J398" s="249">
        <f>ROUND(I398*H398,2)</f>
        <v>0</v>
      </c>
      <c r="K398" s="245" t="s">
        <v>141</v>
      </c>
      <c r="L398" s="250"/>
      <c r="M398" s="251" t="s">
        <v>21</v>
      </c>
      <c r="N398" s="252" t="s">
        <v>47</v>
      </c>
      <c r="O398" s="45"/>
      <c r="P398" s="228">
        <f>O398*H398</f>
        <v>0</v>
      </c>
      <c r="Q398" s="228">
        <v>0.0011000000000000001</v>
      </c>
      <c r="R398" s="228">
        <f>Q398*H398</f>
        <v>0.0069300000000000004</v>
      </c>
      <c r="S398" s="228">
        <v>0</v>
      </c>
      <c r="T398" s="229">
        <f>S398*H398</f>
        <v>0</v>
      </c>
      <c r="AR398" s="22" t="s">
        <v>475</v>
      </c>
      <c r="AT398" s="22" t="s">
        <v>184</v>
      </c>
      <c r="AU398" s="22" t="s">
        <v>86</v>
      </c>
      <c r="AY398" s="22" t="s">
        <v>135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22" t="s">
        <v>84</v>
      </c>
      <c r="BK398" s="230">
        <f>ROUND(I398*H398,2)</f>
        <v>0</v>
      </c>
      <c r="BL398" s="22" t="s">
        <v>216</v>
      </c>
      <c r="BM398" s="22" t="s">
        <v>1020</v>
      </c>
    </row>
    <row r="399" s="11" customFormat="1">
      <c r="B399" s="231"/>
      <c r="C399" s="232"/>
      <c r="D399" s="233" t="s">
        <v>144</v>
      </c>
      <c r="E399" s="234" t="s">
        <v>21</v>
      </c>
      <c r="F399" s="235" t="s">
        <v>1021</v>
      </c>
      <c r="G399" s="232"/>
      <c r="H399" s="236">
        <v>6.2999999999999998</v>
      </c>
      <c r="I399" s="237"/>
      <c r="J399" s="232"/>
      <c r="K399" s="232"/>
      <c r="L399" s="238"/>
      <c r="M399" s="239"/>
      <c r="N399" s="240"/>
      <c r="O399" s="240"/>
      <c r="P399" s="240"/>
      <c r="Q399" s="240"/>
      <c r="R399" s="240"/>
      <c r="S399" s="240"/>
      <c r="T399" s="241"/>
      <c r="AT399" s="242" t="s">
        <v>144</v>
      </c>
      <c r="AU399" s="242" t="s">
        <v>86</v>
      </c>
      <c r="AV399" s="11" t="s">
        <v>86</v>
      </c>
      <c r="AW399" s="11" t="s">
        <v>39</v>
      </c>
      <c r="AX399" s="11" t="s">
        <v>76</v>
      </c>
      <c r="AY399" s="242" t="s">
        <v>135</v>
      </c>
    </row>
    <row r="400" s="1" customFormat="1" ht="16.5" customHeight="1">
      <c r="B400" s="44"/>
      <c r="C400" s="243" t="s">
        <v>1022</v>
      </c>
      <c r="D400" s="243" t="s">
        <v>184</v>
      </c>
      <c r="E400" s="244" t="s">
        <v>1023</v>
      </c>
      <c r="F400" s="245" t="s">
        <v>1024</v>
      </c>
      <c r="G400" s="246" t="s">
        <v>382</v>
      </c>
      <c r="H400" s="247">
        <v>9</v>
      </c>
      <c r="I400" s="248"/>
      <c r="J400" s="249">
        <f>ROUND(I400*H400,2)</f>
        <v>0</v>
      </c>
      <c r="K400" s="245" t="s">
        <v>301</v>
      </c>
      <c r="L400" s="250"/>
      <c r="M400" s="251" t="s">
        <v>21</v>
      </c>
      <c r="N400" s="252" t="s">
        <v>47</v>
      </c>
      <c r="O400" s="45"/>
      <c r="P400" s="228">
        <f>O400*H400</f>
        <v>0</v>
      </c>
      <c r="Q400" s="228">
        <v>0.00020000000000000001</v>
      </c>
      <c r="R400" s="228">
        <f>Q400*H400</f>
        <v>0.0018000000000000002</v>
      </c>
      <c r="S400" s="228">
        <v>0</v>
      </c>
      <c r="T400" s="229">
        <f>S400*H400</f>
        <v>0</v>
      </c>
      <c r="AR400" s="22" t="s">
        <v>475</v>
      </c>
      <c r="AT400" s="22" t="s">
        <v>184</v>
      </c>
      <c r="AU400" s="22" t="s">
        <v>86</v>
      </c>
      <c r="AY400" s="22" t="s">
        <v>135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22" t="s">
        <v>84</v>
      </c>
      <c r="BK400" s="230">
        <f>ROUND(I400*H400,2)</f>
        <v>0</v>
      </c>
      <c r="BL400" s="22" t="s">
        <v>216</v>
      </c>
      <c r="BM400" s="22" t="s">
        <v>1025</v>
      </c>
    </row>
    <row r="401" s="1" customFormat="1" ht="38.25" customHeight="1">
      <c r="B401" s="44"/>
      <c r="C401" s="219" t="s">
        <v>1026</v>
      </c>
      <c r="D401" s="219" t="s">
        <v>137</v>
      </c>
      <c r="E401" s="220" t="s">
        <v>1027</v>
      </c>
      <c r="F401" s="221" t="s">
        <v>1028</v>
      </c>
      <c r="G401" s="222" t="s">
        <v>187</v>
      </c>
      <c r="H401" s="223">
        <v>0.24199999999999999</v>
      </c>
      <c r="I401" s="224"/>
      <c r="J401" s="225">
        <f>ROUND(I401*H401,2)</f>
        <v>0</v>
      </c>
      <c r="K401" s="221" t="s">
        <v>141</v>
      </c>
      <c r="L401" s="70"/>
      <c r="M401" s="226" t="s">
        <v>21</v>
      </c>
      <c r="N401" s="227" t="s">
        <v>47</v>
      </c>
      <c r="O401" s="45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AR401" s="22" t="s">
        <v>216</v>
      </c>
      <c r="AT401" s="22" t="s">
        <v>137</v>
      </c>
      <c r="AU401" s="22" t="s">
        <v>86</v>
      </c>
      <c r="AY401" s="22" t="s">
        <v>135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22" t="s">
        <v>84</v>
      </c>
      <c r="BK401" s="230">
        <f>ROUND(I401*H401,2)</f>
        <v>0</v>
      </c>
      <c r="BL401" s="22" t="s">
        <v>216</v>
      </c>
      <c r="BM401" s="22" t="s">
        <v>1029</v>
      </c>
    </row>
    <row r="402" s="10" customFormat="1" ht="29.88" customHeight="1">
      <c r="B402" s="203"/>
      <c r="C402" s="204"/>
      <c r="D402" s="205" t="s">
        <v>75</v>
      </c>
      <c r="E402" s="217" t="s">
        <v>1030</v>
      </c>
      <c r="F402" s="217" t="s">
        <v>1031</v>
      </c>
      <c r="G402" s="204"/>
      <c r="H402" s="204"/>
      <c r="I402" s="207"/>
      <c r="J402" s="218">
        <f>BK402</f>
        <v>0</v>
      </c>
      <c r="K402" s="204"/>
      <c r="L402" s="209"/>
      <c r="M402" s="210"/>
      <c r="N402" s="211"/>
      <c r="O402" s="211"/>
      <c r="P402" s="212">
        <f>SUM(P403:P407)</f>
        <v>0</v>
      </c>
      <c r="Q402" s="211"/>
      <c r="R402" s="212">
        <f>SUM(R403:R407)</f>
        <v>0.35853862000000003</v>
      </c>
      <c r="S402" s="211"/>
      <c r="T402" s="213">
        <f>SUM(T403:T407)</f>
        <v>0</v>
      </c>
      <c r="AR402" s="214" t="s">
        <v>86</v>
      </c>
      <c r="AT402" s="215" t="s">
        <v>75</v>
      </c>
      <c r="AU402" s="215" t="s">
        <v>84</v>
      </c>
      <c r="AY402" s="214" t="s">
        <v>135</v>
      </c>
      <c r="BK402" s="216">
        <f>SUM(BK403:BK407)</f>
        <v>0</v>
      </c>
    </row>
    <row r="403" s="1" customFormat="1" ht="25.5" customHeight="1">
      <c r="B403" s="44"/>
      <c r="C403" s="219" t="s">
        <v>1032</v>
      </c>
      <c r="D403" s="219" t="s">
        <v>137</v>
      </c>
      <c r="E403" s="220" t="s">
        <v>1033</v>
      </c>
      <c r="F403" s="221" t="s">
        <v>1034</v>
      </c>
      <c r="G403" s="222" t="s">
        <v>140</v>
      </c>
      <c r="H403" s="223">
        <v>42.390000000000001</v>
      </c>
      <c r="I403" s="224"/>
      <c r="J403" s="225">
        <f>ROUND(I403*H403,2)</f>
        <v>0</v>
      </c>
      <c r="K403" s="221" t="s">
        <v>141</v>
      </c>
      <c r="L403" s="70"/>
      <c r="M403" s="226" t="s">
        <v>21</v>
      </c>
      <c r="N403" s="227" t="s">
        <v>47</v>
      </c>
      <c r="O403" s="45"/>
      <c r="P403" s="228">
        <f>O403*H403</f>
        <v>0</v>
      </c>
      <c r="Q403" s="228">
        <v>5.8E-05</v>
      </c>
      <c r="R403" s="228">
        <f>Q403*H403</f>
        <v>0.0024586199999999999</v>
      </c>
      <c r="S403" s="228">
        <v>0</v>
      </c>
      <c r="T403" s="229">
        <f>S403*H403</f>
        <v>0</v>
      </c>
      <c r="AR403" s="22" t="s">
        <v>216</v>
      </c>
      <c r="AT403" s="22" t="s">
        <v>137</v>
      </c>
      <c r="AU403" s="22" t="s">
        <v>86</v>
      </c>
      <c r="AY403" s="22" t="s">
        <v>135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22" t="s">
        <v>84</v>
      </c>
      <c r="BK403" s="230">
        <f>ROUND(I403*H403,2)</f>
        <v>0</v>
      </c>
      <c r="BL403" s="22" t="s">
        <v>216</v>
      </c>
      <c r="BM403" s="22" t="s">
        <v>1035</v>
      </c>
    </row>
    <row r="404" s="11" customFormat="1">
      <c r="B404" s="231"/>
      <c r="C404" s="232"/>
      <c r="D404" s="233" t="s">
        <v>144</v>
      </c>
      <c r="E404" s="234" t="s">
        <v>21</v>
      </c>
      <c r="F404" s="235" t="s">
        <v>1036</v>
      </c>
      <c r="G404" s="232"/>
      <c r="H404" s="236">
        <v>42.390000000000001</v>
      </c>
      <c r="I404" s="237"/>
      <c r="J404" s="232"/>
      <c r="K404" s="232"/>
      <c r="L404" s="238"/>
      <c r="M404" s="239"/>
      <c r="N404" s="240"/>
      <c r="O404" s="240"/>
      <c r="P404" s="240"/>
      <c r="Q404" s="240"/>
      <c r="R404" s="240"/>
      <c r="S404" s="240"/>
      <c r="T404" s="241"/>
      <c r="AT404" s="242" t="s">
        <v>144</v>
      </c>
      <c r="AU404" s="242" t="s">
        <v>86</v>
      </c>
      <c r="AV404" s="11" t="s">
        <v>86</v>
      </c>
      <c r="AW404" s="11" t="s">
        <v>39</v>
      </c>
      <c r="AX404" s="11" t="s">
        <v>76</v>
      </c>
      <c r="AY404" s="242" t="s">
        <v>135</v>
      </c>
    </row>
    <row r="405" s="1" customFormat="1" ht="16.5" customHeight="1">
      <c r="B405" s="44"/>
      <c r="C405" s="243" t="s">
        <v>1037</v>
      </c>
      <c r="D405" s="243" t="s">
        <v>184</v>
      </c>
      <c r="E405" s="244" t="s">
        <v>1038</v>
      </c>
      <c r="F405" s="245" t="s">
        <v>1039</v>
      </c>
      <c r="G405" s="246" t="s">
        <v>140</v>
      </c>
      <c r="H405" s="247">
        <v>44.509999999999998</v>
      </c>
      <c r="I405" s="248"/>
      <c r="J405" s="249">
        <f>ROUND(I405*H405,2)</f>
        <v>0</v>
      </c>
      <c r="K405" s="245" t="s">
        <v>141</v>
      </c>
      <c r="L405" s="250"/>
      <c r="M405" s="251" t="s">
        <v>21</v>
      </c>
      <c r="N405" s="252" t="s">
        <v>47</v>
      </c>
      <c r="O405" s="45"/>
      <c r="P405" s="228">
        <f>O405*H405</f>
        <v>0</v>
      </c>
      <c r="Q405" s="228">
        <v>0.0080000000000000002</v>
      </c>
      <c r="R405" s="228">
        <f>Q405*H405</f>
        <v>0.35608000000000001</v>
      </c>
      <c r="S405" s="228">
        <v>0</v>
      </c>
      <c r="T405" s="229">
        <f>S405*H405</f>
        <v>0</v>
      </c>
      <c r="AR405" s="22" t="s">
        <v>475</v>
      </c>
      <c r="AT405" s="22" t="s">
        <v>184</v>
      </c>
      <c r="AU405" s="22" t="s">
        <v>86</v>
      </c>
      <c r="AY405" s="22" t="s">
        <v>135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22" t="s">
        <v>84</v>
      </c>
      <c r="BK405" s="230">
        <f>ROUND(I405*H405,2)</f>
        <v>0</v>
      </c>
      <c r="BL405" s="22" t="s">
        <v>216</v>
      </c>
      <c r="BM405" s="22" t="s">
        <v>1040</v>
      </c>
    </row>
    <row r="406" s="11" customFormat="1">
      <c r="B406" s="231"/>
      <c r="C406" s="232"/>
      <c r="D406" s="233" t="s">
        <v>144</v>
      </c>
      <c r="E406" s="232"/>
      <c r="F406" s="235" t="s">
        <v>1041</v>
      </c>
      <c r="G406" s="232"/>
      <c r="H406" s="236">
        <v>44.509999999999998</v>
      </c>
      <c r="I406" s="237"/>
      <c r="J406" s="232"/>
      <c r="K406" s="232"/>
      <c r="L406" s="238"/>
      <c r="M406" s="239"/>
      <c r="N406" s="240"/>
      <c r="O406" s="240"/>
      <c r="P406" s="240"/>
      <c r="Q406" s="240"/>
      <c r="R406" s="240"/>
      <c r="S406" s="240"/>
      <c r="T406" s="241"/>
      <c r="AT406" s="242" t="s">
        <v>144</v>
      </c>
      <c r="AU406" s="242" t="s">
        <v>86</v>
      </c>
      <c r="AV406" s="11" t="s">
        <v>86</v>
      </c>
      <c r="AW406" s="11" t="s">
        <v>6</v>
      </c>
      <c r="AX406" s="11" t="s">
        <v>84</v>
      </c>
      <c r="AY406" s="242" t="s">
        <v>135</v>
      </c>
    </row>
    <row r="407" s="1" customFormat="1" ht="38.25" customHeight="1">
      <c r="B407" s="44"/>
      <c r="C407" s="219" t="s">
        <v>1042</v>
      </c>
      <c r="D407" s="219" t="s">
        <v>137</v>
      </c>
      <c r="E407" s="220" t="s">
        <v>1043</v>
      </c>
      <c r="F407" s="221" t="s">
        <v>1044</v>
      </c>
      <c r="G407" s="222" t="s">
        <v>187</v>
      </c>
      <c r="H407" s="223">
        <v>0.35899999999999999</v>
      </c>
      <c r="I407" s="224"/>
      <c r="J407" s="225">
        <f>ROUND(I407*H407,2)</f>
        <v>0</v>
      </c>
      <c r="K407" s="221" t="s">
        <v>141</v>
      </c>
      <c r="L407" s="70"/>
      <c r="M407" s="226" t="s">
        <v>21</v>
      </c>
      <c r="N407" s="227" t="s">
        <v>47</v>
      </c>
      <c r="O407" s="45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AR407" s="22" t="s">
        <v>216</v>
      </c>
      <c r="AT407" s="22" t="s">
        <v>137</v>
      </c>
      <c r="AU407" s="22" t="s">
        <v>86</v>
      </c>
      <c r="AY407" s="22" t="s">
        <v>135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22" t="s">
        <v>84</v>
      </c>
      <c r="BK407" s="230">
        <f>ROUND(I407*H407,2)</f>
        <v>0</v>
      </c>
      <c r="BL407" s="22" t="s">
        <v>216</v>
      </c>
      <c r="BM407" s="22" t="s">
        <v>1045</v>
      </c>
    </row>
    <row r="408" s="10" customFormat="1" ht="29.88" customHeight="1">
      <c r="B408" s="203"/>
      <c r="C408" s="204"/>
      <c r="D408" s="205" t="s">
        <v>75</v>
      </c>
      <c r="E408" s="217" t="s">
        <v>1046</v>
      </c>
      <c r="F408" s="217" t="s">
        <v>1047</v>
      </c>
      <c r="G408" s="204"/>
      <c r="H408" s="204"/>
      <c r="I408" s="207"/>
      <c r="J408" s="218">
        <f>BK408</f>
        <v>0</v>
      </c>
      <c r="K408" s="204"/>
      <c r="L408" s="209"/>
      <c r="M408" s="210"/>
      <c r="N408" s="211"/>
      <c r="O408" s="211"/>
      <c r="P408" s="212">
        <f>SUM(P409:P428)</f>
        <v>0</v>
      </c>
      <c r="Q408" s="211"/>
      <c r="R408" s="212">
        <f>SUM(R409:R428)</f>
        <v>1.7251353</v>
      </c>
      <c r="S408" s="211"/>
      <c r="T408" s="213">
        <f>SUM(T409:T428)</f>
        <v>0</v>
      </c>
      <c r="AR408" s="214" t="s">
        <v>86</v>
      </c>
      <c r="AT408" s="215" t="s">
        <v>75</v>
      </c>
      <c r="AU408" s="215" t="s">
        <v>84</v>
      </c>
      <c r="AY408" s="214" t="s">
        <v>135</v>
      </c>
      <c r="BK408" s="216">
        <f>SUM(BK409:BK428)</f>
        <v>0</v>
      </c>
    </row>
    <row r="409" s="1" customFormat="1" ht="25.5" customHeight="1">
      <c r="B409" s="44"/>
      <c r="C409" s="219" t="s">
        <v>1048</v>
      </c>
      <c r="D409" s="219" t="s">
        <v>137</v>
      </c>
      <c r="E409" s="220" t="s">
        <v>1049</v>
      </c>
      <c r="F409" s="221" t="s">
        <v>1050</v>
      </c>
      <c r="G409" s="222" t="s">
        <v>212</v>
      </c>
      <c r="H409" s="223">
        <v>15.18</v>
      </c>
      <c r="I409" s="224"/>
      <c r="J409" s="225">
        <f>ROUND(I409*H409,2)</f>
        <v>0</v>
      </c>
      <c r="K409" s="221" t="s">
        <v>141</v>
      </c>
      <c r="L409" s="70"/>
      <c r="M409" s="226" t="s">
        <v>21</v>
      </c>
      <c r="N409" s="227" t="s">
        <v>47</v>
      </c>
      <c r="O409" s="45"/>
      <c r="P409" s="228">
        <f>O409*H409</f>
        <v>0</v>
      </c>
      <c r="Q409" s="228">
        <v>0.000455</v>
      </c>
      <c r="R409" s="228">
        <f>Q409*H409</f>
        <v>0.0069068999999999997</v>
      </c>
      <c r="S409" s="228">
        <v>0</v>
      </c>
      <c r="T409" s="229">
        <f>S409*H409</f>
        <v>0</v>
      </c>
      <c r="AR409" s="22" t="s">
        <v>216</v>
      </c>
      <c r="AT409" s="22" t="s">
        <v>137</v>
      </c>
      <c r="AU409" s="22" t="s">
        <v>86</v>
      </c>
      <c r="AY409" s="22" t="s">
        <v>135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22" t="s">
        <v>84</v>
      </c>
      <c r="BK409" s="230">
        <f>ROUND(I409*H409,2)</f>
        <v>0</v>
      </c>
      <c r="BL409" s="22" t="s">
        <v>216</v>
      </c>
      <c r="BM409" s="22" t="s">
        <v>1051</v>
      </c>
    </row>
    <row r="410" s="12" customFormat="1">
      <c r="B410" s="253"/>
      <c r="C410" s="254"/>
      <c r="D410" s="233" t="s">
        <v>144</v>
      </c>
      <c r="E410" s="255" t="s">
        <v>21</v>
      </c>
      <c r="F410" s="256" t="s">
        <v>1052</v>
      </c>
      <c r="G410" s="254"/>
      <c r="H410" s="255" t="s">
        <v>21</v>
      </c>
      <c r="I410" s="257"/>
      <c r="J410" s="254"/>
      <c r="K410" s="254"/>
      <c r="L410" s="258"/>
      <c r="M410" s="259"/>
      <c r="N410" s="260"/>
      <c r="O410" s="260"/>
      <c r="P410" s="260"/>
      <c r="Q410" s="260"/>
      <c r="R410" s="260"/>
      <c r="S410" s="260"/>
      <c r="T410" s="261"/>
      <c r="AT410" s="262" t="s">
        <v>144</v>
      </c>
      <c r="AU410" s="262" t="s">
        <v>86</v>
      </c>
      <c r="AV410" s="12" t="s">
        <v>84</v>
      </c>
      <c r="AW410" s="12" t="s">
        <v>39</v>
      </c>
      <c r="AX410" s="12" t="s">
        <v>76</v>
      </c>
      <c r="AY410" s="262" t="s">
        <v>135</v>
      </c>
    </row>
    <row r="411" s="11" customFormat="1">
      <c r="B411" s="231"/>
      <c r="C411" s="232"/>
      <c r="D411" s="233" t="s">
        <v>144</v>
      </c>
      <c r="E411" s="234" t="s">
        <v>21</v>
      </c>
      <c r="F411" s="235" t="s">
        <v>1053</v>
      </c>
      <c r="G411" s="232"/>
      <c r="H411" s="236">
        <v>2.7000000000000002</v>
      </c>
      <c r="I411" s="237"/>
      <c r="J411" s="232"/>
      <c r="K411" s="232"/>
      <c r="L411" s="238"/>
      <c r="M411" s="239"/>
      <c r="N411" s="240"/>
      <c r="O411" s="240"/>
      <c r="P411" s="240"/>
      <c r="Q411" s="240"/>
      <c r="R411" s="240"/>
      <c r="S411" s="240"/>
      <c r="T411" s="241"/>
      <c r="AT411" s="242" t="s">
        <v>144</v>
      </c>
      <c r="AU411" s="242" t="s">
        <v>86</v>
      </c>
      <c r="AV411" s="11" t="s">
        <v>86</v>
      </c>
      <c r="AW411" s="11" t="s">
        <v>39</v>
      </c>
      <c r="AX411" s="11" t="s">
        <v>76</v>
      </c>
      <c r="AY411" s="242" t="s">
        <v>135</v>
      </c>
    </row>
    <row r="412" s="12" customFormat="1">
      <c r="B412" s="253"/>
      <c r="C412" s="254"/>
      <c r="D412" s="233" t="s">
        <v>144</v>
      </c>
      <c r="E412" s="255" t="s">
        <v>21</v>
      </c>
      <c r="F412" s="256" t="s">
        <v>473</v>
      </c>
      <c r="G412" s="254"/>
      <c r="H412" s="255" t="s">
        <v>21</v>
      </c>
      <c r="I412" s="257"/>
      <c r="J412" s="254"/>
      <c r="K412" s="254"/>
      <c r="L412" s="258"/>
      <c r="M412" s="259"/>
      <c r="N412" s="260"/>
      <c r="O412" s="260"/>
      <c r="P412" s="260"/>
      <c r="Q412" s="260"/>
      <c r="R412" s="260"/>
      <c r="S412" s="260"/>
      <c r="T412" s="261"/>
      <c r="AT412" s="262" t="s">
        <v>144</v>
      </c>
      <c r="AU412" s="262" t="s">
        <v>86</v>
      </c>
      <c r="AV412" s="12" t="s">
        <v>84</v>
      </c>
      <c r="AW412" s="12" t="s">
        <v>39</v>
      </c>
      <c r="AX412" s="12" t="s">
        <v>76</v>
      </c>
      <c r="AY412" s="262" t="s">
        <v>135</v>
      </c>
    </row>
    <row r="413" s="11" customFormat="1">
      <c r="B413" s="231"/>
      <c r="C413" s="232"/>
      <c r="D413" s="233" t="s">
        <v>144</v>
      </c>
      <c r="E413" s="234" t="s">
        <v>21</v>
      </c>
      <c r="F413" s="235" t="s">
        <v>1054</v>
      </c>
      <c r="G413" s="232"/>
      <c r="H413" s="236">
        <v>12.48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AT413" s="242" t="s">
        <v>144</v>
      </c>
      <c r="AU413" s="242" t="s">
        <v>86</v>
      </c>
      <c r="AV413" s="11" t="s">
        <v>86</v>
      </c>
      <c r="AW413" s="11" t="s">
        <v>39</v>
      </c>
      <c r="AX413" s="11" t="s">
        <v>76</v>
      </c>
      <c r="AY413" s="242" t="s">
        <v>135</v>
      </c>
    </row>
    <row r="414" s="1" customFormat="1" ht="25.5" customHeight="1">
      <c r="B414" s="44"/>
      <c r="C414" s="219" t="s">
        <v>1055</v>
      </c>
      <c r="D414" s="219" t="s">
        <v>137</v>
      </c>
      <c r="E414" s="220" t="s">
        <v>1056</v>
      </c>
      <c r="F414" s="221" t="s">
        <v>1057</v>
      </c>
      <c r="G414" s="222" t="s">
        <v>140</v>
      </c>
      <c r="H414" s="223">
        <v>52.119999999999997</v>
      </c>
      <c r="I414" s="224"/>
      <c r="J414" s="225">
        <f>ROUND(I414*H414,2)</f>
        <v>0</v>
      </c>
      <c r="K414" s="221" t="s">
        <v>141</v>
      </c>
      <c r="L414" s="70"/>
      <c r="M414" s="226" t="s">
        <v>21</v>
      </c>
      <c r="N414" s="227" t="s">
        <v>47</v>
      </c>
      <c r="O414" s="45"/>
      <c r="P414" s="228">
        <f>O414*H414</f>
        <v>0</v>
      </c>
      <c r="Q414" s="228">
        <v>0.0034499999999999999</v>
      </c>
      <c r="R414" s="228">
        <f>Q414*H414</f>
        <v>0.179814</v>
      </c>
      <c r="S414" s="228">
        <v>0</v>
      </c>
      <c r="T414" s="229">
        <f>S414*H414</f>
        <v>0</v>
      </c>
      <c r="AR414" s="22" t="s">
        <v>216</v>
      </c>
      <c r="AT414" s="22" t="s">
        <v>137</v>
      </c>
      <c r="AU414" s="22" t="s">
        <v>86</v>
      </c>
      <c r="AY414" s="22" t="s">
        <v>135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22" t="s">
        <v>84</v>
      </c>
      <c r="BK414" s="230">
        <f>ROUND(I414*H414,2)</f>
        <v>0</v>
      </c>
      <c r="BL414" s="22" t="s">
        <v>216</v>
      </c>
      <c r="BM414" s="22" t="s">
        <v>1058</v>
      </c>
    </row>
    <row r="415" s="12" customFormat="1">
      <c r="B415" s="253"/>
      <c r="C415" s="254"/>
      <c r="D415" s="233" t="s">
        <v>144</v>
      </c>
      <c r="E415" s="255" t="s">
        <v>21</v>
      </c>
      <c r="F415" s="256" t="s">
        <v>1059</v>
      </c>
      <c r="G415" s="254"/>
      <c r="H415" s="255" t="s">
        <v>21</v>
      </c>
      <c r="I415" s="257"/>
      <c r="J415" s="254"/>
      <c r="K415" s="254"/>
      <c r="L415" s="258"/>
      <c r="M415" s="259"/>
      <c r="N415" s="260"/>
      <c r="O415" s="260"/>
      <c r="P415" s="260"/>
      <c r="Q415" s="260"/>
      <c r="R415" s="260"/>
      <c r="S415" s="260"/>
      <c r="T415" s="261"/>
      <c r="AT415" s="262" t="s">
        <v>144</v>
      </c>
      <c r="AU415" s="262" t="s">
        <v>86</v>
      </c>
      <c r="AV415" s="12" t="s">
        <v>84</v>
      </c>
      <c r="AW415" s="12" t="s">
        <v>39</v>
      </c>
      <c r="AX415" s="12" t="s">
        <v>76</v>
      </c>
      <c r="AY415" s="262" t="s">
        <v>135</v>
      </c>
    </row>
    <row r="416" s="11" customFormat="1">
      <c r="B416" s="231"/>
      <c r="C416" s="232"/>
      <c r="D416" s="233" t="s">
        <v>144</v>
      </c>
      <c r="E416" s="234" t="s">
        <v>21</v>
      </c>
      <c r="F416" s="235" t="s">
        <v>1060</v>
      </c>
      <c r="G416" s="232"/>
      <c r="H416" s="236">
        <v>52.119999999999997</v>
      </c>
      <c r="I416" s="237"/>
      <c r="J416" s="232"/>
      <c r="K416" s="232"/>
      <c r="L416" s="238"/>
      <c r="M416" s="239"/>
      <c r="N416" s="240"/>
      <c r="O416" s="240"/>
      <c r="P416" s="240"/>
      <c r="Q416" s="240"/>
      <c r="R416" s="240"/>
      <c r="S416" s="240"/>
      <c r="T416" s="241"/>
      <c r="AT416" s="242" t="s">
        <v>144</v>
      </c>
      <c r="AU416" s="242" t="s">
        <v>86</v>
      </c>
      <c r="AV416" s="11" t="s">
        <v>86</v>
      </c>
      <c r="AW416" s="11" t="s">
        <v>39</v>
      </c>
      <c r="AX416" s="11" t="s">
        <v>76</v>
      </c>
      <c r="AY416" s="242" t="s">
        <v>135</v>
      </c>
    </row>
    <row r="417" s="1" customFormat="1" ht="16.5" customHeight="1">
      <c r="B417" s="44"/>
      <c r="C417" s="243" t="s">
        <v>1061</v>
      </c>
      <c r="D417" s="243" t="s">
        <v>184</v>
      </c>
      <c r="E417" s="244" t="s">
        <v>1062</v>
      </c>
      <c r="F417" s="245" t="s">
        <v>1063</v>
      </c>
      <c r="G417" s="246" t="s">
        <v>140</v>
      </c>
      <c r="H417" s="247">
        <v>58.667000000000002</v>
      </c>
      <c r="I417" s="248"/>
      <c r="J417" s="249">
        <f>ROUND(I417*H417,2)</f>
        <v>0</v>
      </c>
      <c r="K417" s="245" t="s">
        <v>141</v>
      </c>
      <c r="L417" s="250"/>
      <c r="M417" s="251" t="s">
        <v>21</v>
      </c>
      <c r="N417" s="252" t="s">
        <v>47</v>
      </c>
      <c r="O417" s="45"/>
      <c r="P417" s="228">
        <f>O417*H417</f>
        <v>0</v>
      </c>
      <c r="Q417" s="228">
        <v>0.017999999999999999</v>
      </c>
      <c r="R417" s="228">
        <f>Q417*H417</f>
        <v>1.056006</v>
      </c>
      <c r="S417" s="228">
        <v>0</v>
      </c>
      <c r="T417" s="229">
        <f>S417*H417</f>
        <v>0</v>
      </c>
      <c r="AR417" s="22" t="s">
        <v>475</v>
      </c>
      <c r="AT417" s="22" t="s">
        <v>184</v>
      </c>
      <c r="AU417" s="22" t="s">
        <v>86</v>
      </c>
      <c r="AY417" s="22" t="s">
        <v>135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22" t="s">
        <v>84</v>
      </c>
      <c r="BK417" s="230">
        <f>ROUND(I417*H417,2)</f>
        <v>0</v>
      </c>
      <c r="BL417" s="22" t="s">
        <v>216</v>
      </c>
      <c r="BM417" s="22" t="s">
        <v>1064</v>
      </c>
    </row>
    <row r="418" s="11" customFormat="1">
      <c r="B418" s="231"/>
      <c r="C418" s="232"/>
      <c r="D418" s="233" t="s">
        <v>144</v>
      </c>
      <c r="E418" s="234" t="s">
        <v>21</v>
      </c>
      <c r="F418" s="235" t="s">
        <v>598</v>
      </c>
      <c r="G418" s="232"/>
      <c r="H418" s="236">
        <v>52.119999999999997</v>
      </c>
      <c r="I418" s="237"/>
      <c r="J418" s="232"/>
      <c r="K418" s="232"/>
      <c r="L418" s="238"/>
      <c r="M418" s="239"/>
      <c r="N418" s="240"/>
      <c r="O418" s="240"/>
      <c r="P418" s="240"/>
      <c r="Q418" s="240"/>
      <c r="R418" s="240"/>
      <c r="S418" s="240"/>
      <c r="T418" s="241"/>
      <c r="AT418" s="242" t="s">
        <v>144</v>
      </c>
      <c r="AU418" s="242" t="s">
        <v>86</v>
      </c>
      <c r="AV418" s="11" t="s">
        <v>86</v>
      </c>
      <c r="AW418" s="11" t="s">
        <v>39</v>
      </c>
      <c r="AX418" s="11" t="s">
        <v>76</v>
      </c>
      <c r="AY418" s="242" t="s">
        <v>135</v>
      </c>
    </row>
    <row r="419" s="11" customFormat="1">
      <c r="B419" s="231"/>
      <c r="C419" s="232"/>
      <c r="D419" s="233" t="s">
        <v>144</v>
      </c>
      <c r="E419" s="234" t="s">
        <v>21</v>
      </c>
      <c r="F419" s="235" t="s">
        <v>1065</v>
      </c>
      <c r="G419" s="232"/>
      <c r="H419" s="236">
        <v>1.214</v>
      </c>
      <c r="I419" s="237"/>
      <c r="J419" s="232"/>
      <c r="K419" s="232"/>
      <c r="L419" s="238"/>
      <c r="M419" s="239"/>
      <c r="N419" s="240"/>
      <c r="O419" s="240"/>
      <c r="P419" s="240"/>
      <c r="Q419" s="240"/>
      <c r="R419" s="240"/>
      <c r="S419" s="240"/>
      <c r="T419" s="241"/>
      <c r="AT419" s="242" t="s">
        <v>144</v>
      </c>
      <c r="AU419" s="242" t="s">
        <v>86</v>
      </c>
      <c r="AV419" s="11" t="s">
        <v>86</v>
      </c>
      <c r="AW419" s="11" t="s">
        <v>39</v>
      </c>
      <c r="AX419" s="11" t="s">
        <v>76</v>
      </c>
      <c r="AY419" s="242" t="s">
        <v>135</v>
      </c>
    </row>
    <row r="420" s="11" customFormat="1">
      <c r="B420" s="231"/>
      <c r="C420" s="232"/>
      <c r="D420" s="233" t="s">
        <v>144</v>
      </c>
      <c r="E420" s="232"/>
      <c r="F420" s="235" t="s">
        <v>1066</v>
      </c>
      <c r="G420" s="232"/>
      <c r="H420" s="236">
        <v>58.667000000000002</v>
      </c>
      <c r="I420" s="237"/>
      <c r="J420" s="232"/>
      <c r="K420" s="232"/>
      <c r="L420" s="238"/>
      <c r="M420" s="239"/>
      <c r="N420" s="240"/>
      <c r="O420" s="240"/>
      <c r="P420" s="240"/>
      <c r="Q420" s="240"/>
      <c r="R420" s="240"/>
      <c r="S420" s="240"/>
      <c r="T420" s="241"/>
      <c r="AT420" s="242" t="s">
        <v>144</v>
      </c>
      <c r="AU420" s="242" t="s">
        <v>86</v>
      </c>
      <c r="AV420" s="11" t="s">
        <v>86</v>
      </c>
      <c r="AW420" s="11" t="s">
        <v>6</v>
      </c>
      <c r="AX420" s="11" t="s">
        <v>84</v>
      </c>
      <c r="AY420" s="242" t="s">
        <v>135</v>
      </c>
    </row>
    <row r="421" s="1" customFormat="1" ht="25.5" customHeight="1">
      <c r="B421" s="44"/>
      <c r="C421" s="219" t="s">
        <v>1067</v>
      </c>
      <c r="D421" s="219" t="s">
        <v>137</v>
      </c>
      <c r="E421" s="220" t="s">
        <v>1068</v>
      </c>
      <c r="F421" s="221" t="s">
        <v>1069</v>
      </c>
      <c r="G421" s="222" t="s">
        <v>140</v>
      </c>
      <c r="H421" s="223">
        <v>11.17</v>
      </c>
      <c r="I421" s="224"/>
      <c r="J421" s="225">
        <f>ROUND(I421*H421,2)</f>
        <v>0</v>
      </c>
      <c r="K421" s="221" t="s">
        <v>141</v>
      </c>
      <c r="L421" s="70"/>
      <c r="M421" s="226" t="s">
        <v>21</v>
      </c>
      <c r="N421" s="227" t="s">
        <v>47</v>
      </c>
      <c r="O421" s="45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AR421" s="22" t="s">
        <v>216</v>
      </c>
      <c r="AT421" s="22" t="s">
        <v>137</v>
      </c>
      <c r="AU421" s="22" t="s">
        <v>86</v>
      </c>
      <c r="AY421" s="22" t="s">
        <v>135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22" t="s">
        <v>84</v>
      </c>
      <c r="BK421" s="230">
        <f>ROUND(I421*H421,2)</f>
        <v>0</v>
      </c>
      <c r="BL421" s="22" t="s">
        <v>216</v>
      </c>
      <c r="BM421" s="22" t="s">
        <v>1070</v>
      </c>
    </row>
    <row r="422" s="11" customFormat="1">
      <c r="B422" s="231"/>
      <c r="C422" s="232"/>
      <c r="D422" s="233" t="s">
        <v>144</v>
      </c>
      <c r="E422" s="234" t="s">
        <v>21</v>
      </c>
      <c r="F422" s="235" t="s">
        <v>1071</v>
      </c>
      <c r="G422" s="232"/>
      <c r="H422" s="236">
        <v>11.17</v>
      </c>
      <c r="I422" s="237"/>
      <c r="J422" s="232"/>
      <c r="K422" s="232"/>
      <c r="L422" s="238"/>
      <c r="M422" s="239"/>
      <c r="N422" s="240"/>
      <c r="O422" s="240"/>
      <c r="P422" s="240"/>
      <c r="Q422" s="240"/>
      <c r="R422" s="240"/>
      <c r="S422" s="240"/>
      <c r="T422" s="241"/>
      <c r="AT422" s="242" t="s">
        <v>144</v>
      </c>
      <c r="AU422" s="242" t="s">
        <v>86</v>
      </c>
      <c r="AV422" s="11" t="s">
        <v>86</v>
      </c>
      <c r="AW422" s="11" t="s">
        <v>39</v>
      </c>
      <c r="AX422" s="11" t="s">
        <v>76</v>
      </c>
      <c r="AY422" s="242" t="s">
        <v>135</v>
      </c>
    </row>
    <row r="423" s="1" customFormat="1" ht="16.5" customHeight="1">
      <c r="B423" s="44"/>
      <c r="C423" s="219" t="s">
        <v>1072</v>
      </c>
      <c r="D423" s="219" t="s">
        <v>137</v>
      </c>
      <c r="E423" s="220" t="s">
        <v>1073</v>
      </c>
      <c r="F423" s="221" t="s">
        <v>1074</v>
      </c>
      <c r="G423" s="222" t="s">
        <v>140</v>
      </c>
      <c r="H423" s="223">
        <v>53.334000000000003</v>
      </c>
      <c r="I423" s="224"/>
      <c r="J423" s="225">
        <f>ROUND(I423*H423,2)</f>
        <v>0</v>
      </c>
      <c r="K423" s="221" t="s">
        <v>141</v>
      </c>
      <c r="L423" s="70"/>
      <c r="M423" s="226" t="s">
        <v>21</v>
      </c>
      <c r="N423" s="227" t="s">
        <v>47</v>
      </c>
      <c r="O423" s="45"/>
      <c r="P423" s="228">
        <f>O423*H423</f>
        <v>0</v>
      </c>
      <c r="Q423" s="228">
        <v>0.00029999999999999997</v>
      </c>
      <c r="R423" s="228">
        <f>Q423*H423</f>
        <v>0.016000199999999999</v>
      </c>
      <c r="S423" s="228">
        <v>0</v>
      </c>
      <c r="T423" s="229">
        <f>S423*H423</f>
        <v>0</v>
      </c>
      <c r="AR423" s="22" t="s">
        <v>216</v>
      </c>
      <c r="AT423" s="22" t="s">
        <v>137</v>
      </c>
      <c r="AU423" s="22" t="s">
        <v>86</v>
      </c>
      <c r="AY423" s="22" t="s">
        <v>135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22" t="s">
        <v>84</v>
      </c>
      <c r="BK423" s="230">
        <f>ROUND(I423*H423,2)</f>
        <v>0</v>
      </c>
      <c r="BL423" s="22" t="s">
        <v>216</v>
      </c>
      <c r="BM423" s="22" t="s">
        <v>1075</v>
      </c>
    </row>
    <row r="424" s="1" customFormat="1" ht="16.5" customHeight="1">
      <c r="B424" s="44"/>
      <c r="C424" s="219" t="s">
        <v>1076</v>
      </c>
      <c r="D424" s="219" t="s">
        <v>137</v>
      </c>
      <c r="E424" s="220" t="s">
        <v>1077</v>
      </c>
      <c r="F424" s="221" t="s">
        <v>1078</v>
      </c>
      <c r="G424" s="222" t="s">
        <v>212</v>
      </c>
      <c r="H424" s="223">
        <v>15.18</v>
      </c>
      <c r="I424" s="224"/>
      <c r="J424" s="225">
        <f>ROUND(I424*H424,2)</f>
        <v>0</v>
      </c>
      <c r="K424" s="221" t="s">
        <v>21</v>
      </c>
      <c r="L424" s="70"/>
      <c r="M424" s="226" t="s">
        <v>21</v>
      </c>
      <c r="N424" s="227" t="s">
        <v>47</v>
      </c>
      <c r="O424" s="45"/>
      <c r="P424" s="228">
        <f>O424*H424</f>
        <v>0</v>
      </c>
      <c r="Q424" s="228">
        <v>3.0000000000000001E-05</v>
      </c>
      <c r="R424" s="228">
        <f>Q424*H424</f>
        <v>0.00045540000000000001</v>
      </c>
      <c r="S424" s="228">
        <v>0</v>
      </c>
      <c r="T424" s="229">
        <f>S424*H424</f>
        <v>0</v>
      </c>
      <c r="AR424" s="22" t="s">
        <v>216</v>
      </c>
      <c r="AT424" s="22" t="s">
        <v>137</v>
      </c>
      <c r="AU424" s="22" t="s">
        <v>86</v>
      </c>
      <c r="AY424" s="22" t="s">
        <v>135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22" t="s">
        <v>84</v>
      </c>
      <c r="BK424" s="230">
        <f>ROUND(I424*H424,2)</f>
        <v>0</v>
      </c>
      <c r="BL424" s="22" t="s">
        <v>216</v>
      </c>
      <c r="BM424" s="22" t="s">
        <v>1079</v>
      </c>
    </row>
    <row r="425" s="1" customFormat="1" ht="16.5" customHeight="1">
      <c r="B425" s="44"/>
      <c r="C425" s="219" t="s">
        <v>1080</v>
      </c>
      <c r="D425" s="219" t="s">
        <v>137</v>
      </c>
      <c r="E425" s="220" t="s">
        <v>1081</v>
      </c>
      <c r="F425" s="221" t="s">
        <v>1082</v>
      </c>
      <c r="G425" s="222" t="s">
        <v>382</v>
      </c>
      <c r="H425" s="223">
        <v>80</v>
      </c>
      <c r="I425" s="224"/>
      <c r="J425" s="225">
        <f>ROUND(I425*H425,2)</f>
        <v>0</v>
      </c>
      <c r="K425" s="221" t="s">
        <v>21</v>
      </c>
      <c r="L425" s="70"/>
      <c r="M425" s="226" t="s">
        <v>21</v>
      </c>
      <c r="N425" s="227" t="s">
        <v>47</v>
      </c>
      <c r="O425" s="45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AR425" s="22" t="s">
        <v>216</v>
      </c>
      <c r="AT425" s="22" t="s">
        <v>137</v>
      </c>
      <c r="AU425" s="22" t="s">
        <v>86</v>
      </c>
      <c r="AY425" s="22" t="s">
        <v>135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22" t="s">
        <v>84</v>
      </c>
      <c r="BK425" s="230">
        <f>ROUND(I425*H425,2)</f>
        <v>0</v>
      </c>
      <c r="BL425" s="22" t="s">
        <v>216</v>
      </c>
      <c r="BM425" s="22" t="s">
        <v>1083</v>
      </c>
    </row>
    <row r="426" s="1" customFormat="1" ht="25.5" customHeight="1">
      <c r="B426" s="44"/>
      <c r="C426" s="219" t="s">
        <v>1084</v>
      </c>
      <c r="D426" s="219" t="s">
        <v>137</v>
      </c>
      <c r="E426" s="220" t="s">
        <v>1085</v>
      </c>
      <c r="F426" s="221" t="s">
        <v>1086</v>
      </c>
      <c r="G426" s="222" t="s">
        <v>140</v>
      </c>
      <c r="H426" s="223">
        <v>52.119999999999997</v>
      </c>
      <c r="I426" s="224"/>
      <c r="J426" s="225">
        <f>ROUND(I426*H426,2)</f>
        <v>0</v>
      </c>
      <c r="K426" s="221" t="s">
        <v>141</v>
      </c>
      <c r="L426" s="70"/>
      <c r="M426" s="226" t="s">
        <v>21</v>
      </c>
      <c r="N426" s="227" t="s">
        <v>47</v>
      </c>
      <c r="O426" s="45"/>
      <c r="P426" s="228">
        <f>O426*H426</f>
        <v>0</v>
      </c>
      <c r="Q426" s="228">
        <v>0.0071500000000000001</v>
      </c>
      <c r="R426" s="228">
        <f>Q426*H426</f>
        <v>0.37265799999999999</v>
      </c>
      <c r="S426" s="228">
        <v>0</v>
      </c>
      <c r="T426" s="229">
        <f>S426*H426</f>
        <v>0</v>
      </c>
      <c r="AR426" s="22" t="s">
        <v>216</v>
      </c>
      <c r="AT426" s="22" t="s">
        <v>137</v>
      </c>
      <c r="AU426" s="22" t="s">
        <v>86</v>
      </c>
      <c r="AY426" s="22" t="s">
        <v>135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22" t="s">
        <v>84</v>
      </c>
      <c r="BK426" s="230">
        <f>ROUND(I426*H426,2)</f>
        <v>0</v>
      </c>
      <c r="BL426" s="22" t="s">
        <v>216</v>
      </c>
      <c r="BM426" s="22" t="s">
        <v>1087</v>
      </c>
    </row>
    <row r="427" s="1" customFormat="1" ht="25.5" customHeight="1">
      <c r="B427" s="44"/>
      <c r="C427" s="219" t="s">
        <v>1088</v>
      </c>
      <c r="D427" s="219" t="s">
        <v>137</v>
      </c>
      <c r="E427" s="220" t="s">
        <v>1089</v>
      </c>
      <c r="F427" s="221" t="s">
        <v>1090</v>
      </c>
      <c r="G427" s="222" t="s">
        <v>140</v>
      </c>
      <c r="H427" s="223">
        <v>52.119999999999997</v>
      </c>
      <c r="I427" s="224"/>
      <c r="J427" s="225">
        <f>ROUND(I427*H427,2)</f>
        <v>0</v>
      </c>
      <c r="K427" s="221" t="s">
        <v>141</v>
      </c>
      <c r="L427" s="70"/>
      <c r="M427" s="226" t="s">
        <v>21</v>
      </c>
      <c r="N427" s="227" t="s">
        <v>47</v>
      </c>
      <c r="O427" s="45"/>
      <c r="P427" s="228">
        <f>O427*H427</f>
        <v>0</v>
      </c>
      <c r="Q427" s="228">
        <v>0.0017899999999999999</v>
      </c>
      <c r="R427" s="228">
        <f>Q427*H427</f>
        <v>0.093294799999999997</v>
      </c>
      <c r="S427" s="228">
        <v>0</v>
      </c>
      <c r="T427" s="229">
        <f>S427*H427</f>
        <v>0</v>
      </c>
      <c r="AR427" s="22" t="s">
        <v>216</v>
      </c>
      <c r="AT427" s="22" t="s">
        <v>137</v>
      </c>
      <c r="AU427" s="22" t="s">
        <v>86</v>
      </c>
      <c r="AY427" s="22" t="s">
        <v>135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22" t="s">
        <v>84</v>
      </c>
      <c r="BK427" s="230">
        <f>ROUND(I427*H427,2)</f>
        <v>0</v>
      </c>
      <c r="BL427" s="22" t="s">
        <v>216</v>
      </c>
      <c r="BM427" s="22" t="s">
        <v>1091</v>
      </c>
    </row>
    <row r="428" s="1" customFormat="1" ht="38.25" customHeight="1">
      <c r="B428" s="44"/>
      <c r="C428" s="219" t="s">
        <v>1092</v>
      </c>
      <c r="D428" s="219" t="s">
        <v>137</v>
      </c>
      <c r="E428" s="220" t="s">
        <v>1093</v>
      </c>
      <c r="F428" s="221" t="s">
        <v>1094</v>
      </c>
      <c r="G428" s="222" t="s">
        <v>187</v>
      </c>
      <c r="H428" s="223">
        <v>1.7250000000000001</v>
      </c>
      <c r="I428" s="224"/>
      <c r="J428" s="225">
        <f>ROUND(I428*H428,2)</f>
        <v>0</v>
      </c>
      <c r="K428" s="221" t="s">
        <v>141</v>
      </c>
      <c r="L428" s="70"/>
      <c r="M428" s="226" t="s">
        <v>21</v>
      </c>
      <c r="N428" s="227" t="s">
        <v>47</v>
      </c>
      <c r="O428" s="45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AR428" s="22" t="s">
        <v>216</v>
      </c>
      <c r="AT428" s="22" t="s">
        <v>137</v>
      </c>
      <c r="AU428" s="22" t="s">
        <v>86</v>
      </c>
      <c r="AY428" s="22" t="s">
        <v>135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22" t="s">
        <v>84</v>
      </c>
      <c r="BK428" s="230">
        <f>ROUND(I428*H428,2)</f>
        <v>0</v>
      </c>
      <c r="BL428" s="22" t="s">
        <v>216</v>
      </c>
      <c r="BM428" s="22" t="s">
        <v>1095</v>
      </c>
    </row>
    <row r="429" s="10" customFormat="1" ht="29.88" customHeight="1">
      <c r="B429" s="203"/>
      <c r="C429" s="204"/>
      <c r="D429" s="205" t="s">
        <v>75</v>
      </c>
      <c r="E429" s="217" t="s">
        <v>1096</v>
      </c>
      <c r="F429" s="217" t="s">
        <v>1097</v>
      </c>
      <c r="G429" s="204"/>
      <c r="H429" s="204"/>
      <c r="I429" s="207"/>
      <c r="J429" s="218">
        <f>BK429</f>
        <v>0</v>
      </c>
      <c r="K429" s="204"/>
      <c r="L429" s="209"/>
      <c r="M429" s="210"/>
      <c r="N429" s="211"/>
      <c r="O429" s="211"/>
      <c r="P429" s="212">
        <f>SUM(P430:P477)</f>
        <v>0</v>
      </c>
      <c r="Q429" s="211"/>
      <c r="R429" s="212">
        <f>SUM(R430:R477)</f>
        <v>2.3247594000000005</v>
      </c>
      <c r="S429" s="211"/>
      <c r="T429" s="213">
        <f>SUM(T430:T477)</f>
        <v>0</v>
      </c>
      <c r="AR429" s="214" t="s">
        <v>86</v>
      </c>
      <c r="AT429" s="215" t="s">
        <v>75</v>
      </c>
      <c r="AU429" s="215" t="s">
        <v>84</v>
      </c>
      <c r="AY429" s="214" t="s">
        <v>135</v>
      </c>
      <c r="BK429" s="216">
        <f>SUM(BK430:BK477)</f>
        <v>0</v>
      </c>
    </row>
    <row r="430" s="1" customFormat="1" ht="25.5" customHeight="1">
      <c r="B430" s="44"/>
      <c r="C430" s="219" t="s">
        <v>1098</v>
      </c>
      <c r="D430" s="219" t="s">
        <v>137</v>
      </c>
      <c r="E430" s="220" t="s">
        <v>1099</v>
      </c>
      <c r="F430" s="221" t="s">
        <v>1100</v>
      </c>
      <c r="G430" s="222" t="s">
        <v>140</v>
      </c>
      <c r="H430" s="223">
        <v>134.28</v>
      </c>
      <c r="I430" s="224"/>
      <c r="J430" s="225">
        <f>ROUND(I430*H430,2)</f>
        <v>0</v>
      </c>
      <c r="K430" s="221" t="s">
        <v>141</v>
      </c>
      <c r="L430" s="70"/>
      <c r="M430" s="226" t="s">
        <v>21</v>
      </c>
      <c r="N430" s="227" t="s">
        <v>47</v>
      </c>
      <c r="O430" s="45"/>
      <c r="P430" s="228">
        <f>O430*H430</f>
        <v>0</v>
      </c>
      <c r="Q430" s="228">
        <v>0.0030000000000000001</v>
      </c>
      <c r="R430" s="228">
        <f>Q430*H430</f>
        <v>0.40284000000000003</v>
      </c>
      <c r="S430" s="228">
        <v>0</v>
      </c>
      <c r="T430" s="229">
        <f>S430*H430</f>
        <v>0</v>
      </c>
      <c r="AR430" s="22" t="s">
        <v>216</v>
      </c>
      <c r="AT430" s="22" t="s">
        <v>137</v>
      </c>
      <c r="AU430" s="22" t="s">
        <v>86</v>
      </c>
      <c r="AY430" s="22" t="s">
        <v>135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22" t="s">
        <v>84</v>
      </c>
      <c r="BK430" s="230">
        <f>ROUND(I430*H430,2)</f>
        <v>0</v>
      </c>
      <c r="BL430" s="22" t="s">
        <v>216</v>
      </c>
      <c r="BM430" s="22" t="s">
        <v>1101</v>
      </c>
    </row>
    <row r="431" s="12" customFormat="1">
      <c r="B431" s="253"/>
      <c r="C431" s="254"/>
      <c r="D431" s="233" t="s">
        <v>144</v>
      </c>
      <c r="E431" s="255" t="s">
        <v>21</v>
      </c>
      <c r="F431" s="256" t="s">
        <v>1102</v>
      </c>
      <c r="G431" s="254"/>
      <c r="H431" s="255" t="s">
        <v>21</v>
      </c>
      <c r="I431" s="257"/>
      <c r="J431" s="254"/>
      <c r="K431" s="254"/>
      <c r="L431" s="258"/>
      <c r="M431" s="259"/>
      <c r="N431" s="260"/>
      <c r="O431" s="260"/>
      <c r="P431" s="260"/>
      <c r="Q431" s="260"/>
      <c r="R431" s="260"/>
      <c r="S431" s="260"/>
      <c r="T431" s="261"/>
      <c r="AT431" s="262" t="s">
        <v>144</v>
      </c>
      <c r="AU431" s="262" t="s">
        <v>86</v>
      </c>
      <c r="AV431" s="12" t="s">
        <v>84</v>
      </c>
      <c r="AW431" s="12" t="s">
        <v>39</v>
      </c>
      <c r="AX431" s="12" t="s">
        <v>76</v>
      </c>
      <c r="AY431" s="262" t="s">
        <v>135</v>
      </c>
    </row>
    <row r="432" s="11" customFormat="1">
      <c r="B432" s="231"/>
      <c r="C432" s="232"/>
      <c r="D432" s="233" t="s">
        <v>144</v>
      </c>
      <c r="E432" s="234" t="s">
        <v>21</v>
      </c>
      <c r="F432" s="235" t="s">
        <v>1103</v>
      </c>
      <c r="G432" s="232"/>
      <c r="H432" s="236">
        <v>21.5</v>
      </c>
      <c r="I432" s="237"/>
      <c r="J432" s="232"/>
      <c r="K432" s="232"/>
      <c r="L432" s="238"/>
      <c r="M432" s="239"/>
      <c r="N432" s="240"/>
      <c r="O432" s="240"/>
      <c r="P432" s="240"/>
      <c r="Q432" s="240"/>
      <c r="R432" s="240"/>
      <c r="S432" s="240"/>
      <c r="T432" s="241"/>
      <c r="AT432" s="242" t="s">
        <v>144</v>
      </c>
      <c r="AU432" s="242" t="s">
        <v>86</v>
      </c>
      <c r="AV432" s="11" t="s">
        <v>86</v>
      </c>
      <c r="AW432" s="11" t="s">
        <v>39</v>
      </c>
      <c r="AX432" s="11" t="s">
        <v>76</v>
      </c>
      <c r="AY432" s="242" t="s">
        <v>135</v>
      </c>
    </row>
    <row r="433" s="12" customFormat="1">
      <c r="B433" s="253"/>
      <c r="C433" s="254"/>
      <c r="D433" s="233" t="s">
        <v>144</v>
      </c>
      <c r="E433" s="255" t="s">
        <v>21</v>
      </c>
      <c r="F433" s="256" t="s">
        <v>1104</v>
      </c>
      <c r="G433" s="254"/>
      <c r="H433" s="255" t="s">
        <v>21</v>
      </c>
      <c r="I433" s="257"/>
      <c r="J433" s="254"/>
      <c r="K433" s="254"/>
      <c r="L433" s="258"/>
      <c r="M433" s="259"/>
      <c r="N433" s="260"/>
      <c r="O433" s="260"/>
      <c r="P433" s="260"/>
      <c r="Q433" s="260"/>
      <c r="R433" s="260"/>
      <c r="S433" s="260"/>
      <c r="T433" s="261"/>
      <c r="AT433" s="262" t="s">
        <v>144</v>
      </c>
      <c r="AU433" s="262" t="s">
        <v>86</v>
      </c>
      <c r="AV433" s="12" t="s">
        <v>84</v>
      </c>
      <c r="AW433" s="12" t="s">
        <v>39</v>
      </c>
      <c r="AX433" s="12" t="s">
        <v>76</v>
      </c>
      <c r="AY433" s="262" t="s">
        <v>135</v>
      </c>
    </row>
    <row r="434" s="11" customFormat="1">
      <c r="B434" s="231"/>
      <c r="C434" s="232"/>
      <c r="D434" s="233" t="s">
        <v>144</v>
      </c>
      <c r="E434" s="234" t="s">
        <v>21</v>
      </c>
      <c r="F434" s="235" t="s">
        <v>1105</v>
      </c>
      <c r="G434" s="232"/>
      <c r="H434" s="236">
        <v>7.5599999999999996</v>
      </c>
      <c r="I434" s="237"/>
      <c r="J434" s="232"/>
      <c r="K434" s="232"/>
      <c r="L434" s="238"/>
      <c r="M434" s="239"/>
      <c r="N434" s="240"/>
      <c r="O434" s="240"/>
      <c r="P434" s="240"/>
      <c r="Q434" s="240"/>
      <c r="R434" s="240"/>
      <c r="S434" s="240"/>
      <c r="T434" s="241"/>
      <c r="AT434" s="242" t="s">
        <v>144</v>
      </c>
      <c r="AU434" s="242" t="s">
        <v>86</v>
      </c>
      <c r="AV434" s="11" t="s">
        <v>86</v>
      </c>
      <c r="AW434" s="11" t="s">
        <v>39</v>
      </c>
      <c r="AX434" s="11" t="s">
        <v>76</v>
      </c>
      <c r="AY434" s="242" t="s">
        <v>135</v>
      </c>
    </row>
    <row r="435" s="12" customFormat="1">
      <c r="B435" s="253"/>
      <c r="C435" s="254"/>
      <c r="D435" s="233" t="s">
        <v>144</v>
      </c>
      <c r="E435" s="255" t="s">
        <v>21</v>
      </c>
      <c r="F435" s="256" t="s">
        <v>1106</v>
      </c>
      <c r="G435" s="254"/>
      <c r="H435" s="255" t="s">
        <v>21</v>
      </c>
      <c r="I435" s="257"/>
      <c r="J435" s="254"/>
      <c r="K435" s="254"/>
      <c r="L435" s="258"/>
      <c r="M435" s="259"/>
      <c r="N435" s="260"/>
      <c r="O435" s="260"/>
      <c r="P435" s="260"/>
      <c r="Q435" s="260"/>
      <c r="R435" s="260"/>
      <c r="S435" s="260"/>
      <c r="T435" s="261"/>
      <c r="AT435" s="262" t="s">
        <v>144</v>
      </c>
      <c r="AU435" s="262" t="s">
        <v>86</v>
      </c>
      <c r="AV435" s="12" t="s">
        <v>84</v>
      </c>
      <c r="AW435" s="12" t="s">
        <v>39</v>
      </c>
      <c r="AX435" s="12" t="s">
        <v>76</v>
      </c>
      <c r="AY435" s="262" t="s">
        <v>135</v>
      </c>
    </row>
    <row r="436" s="11" customFormat="1">
      <c r="B436" s="231"/>
      <c r="C436" s="232"/>
      <c r="D436" s="233" t="s">
        <v>144</v>
      </c>
      <c r="E436" s="234" t="s">
        <v>21</v>
      </c>
      <c r="F436" s="235" t="s">
        <v>1107</v>
      </c>
      <c r="G436" s="232"/>
      <c r="H436" s="236">
        <v>7.5800000000000001</v>
      </c>
      <c r="I436" s="237"/>
      <c r="J436" s="232"/>
      <c r="K436" s="232"/>
      <c r="L436" s="238"/>
      <c r="M436" s="239"/>
      <c r="N436" s="240"/>
      <c r="O436" s="240"/>
      <c r="P436" s="240"/>
      <c r="Q436" s="240"/>
      <c r="R436" s="240"/>
      <c r="S436" s="240"/>
      <c r="T436" s="241"/>
      <c r="AT436" s="242" t="s">
        <v>144</v>
      </c>
      <c r="AU436" s="242" t="s">
        <v>86</v>
      </c>
      <c r="AV436" s="11" t="s">
        <v>86</v>
      </c>
      <c r="AW436" s="11" t="s">
        <v>39</v>
      </c>
      <c r="AX436" s="11" t="s">
        <v>76</v>
      </c>
      <c r="AY436" s="242" t="s">
        <v>135</v>
      </c>
    </row>
    <row r="437" s="12" customFormat="1">
      <c r="B437" s="253"/>
      <c r="C437" s="254"/>
      <c r="D437" s="233" t="s">
        <v>144</v>
      </c>
      <c r="E437" s="255" t="s">
        <v>21</v>
      </c>
      <c r="F437" s="256" t="s">
        <v>1108</v>
      </c>
      <c r="G437" s="254"/>
      <c r="H437" s="255" t="s">
        <v>21</v>
      </c>
      <c r="I437" s="257"/>
      <c r="J437" s="254"/>
      <c r="K437" s="254"/>
      <c r="L437" s="258"/>
      <c r="M437" s="259"/>
      <c r="N437" s="260"/>
      <c r="O437" s="260"/>
      <c r="P437" s="260"/>
      <c r="Q437" s="260"/>
      <c r="R437" s="260"/>
      <c r="S437" s="260"/>
      <c r="T437" s="261"/>
      <c r="AT437" s="262" t="s">
        <v>144</v>
      </c>
      <c r="AU437" s="262" t="s">
        <v>86</v>
      </c>
      <c r="AV437" s="12" t="s">
        <v>84</v>
      </c>
      <c r="AW437" s="12" t="s">
        <v>39</v>
      </c>
      <c r="AX437" s="12" t="s">
        <v>76</v>
      </c>
      <c r="AY437" s="262" t="s">
        <v>135</v>
      </c>
    </row>
    <row r="438" s="11" customFormat="1">
      <c r="B438" s="231"/>
      <c r="C438" s="232"/>
      <c r="D438" s="233" t="s">
        <v>144</v>
      </c>
      <c r="E438" s="234" t="s">
        <v>21</v>
      </c>
      <c r="F438" s="235" t="s">
        <v>1105</v>
      </c>
      <c r="G438" s="232"/>
      <c r="H438" s="236">
        <v>7.5599999999999996</v>
      </c>
      <c r="I438" s="237"/>
      <c r="J438" s="232"/>
      <c r="K438" s="232"/>
      <c r="L438" s="238"/>
      <c r="M438" s="239"/>
      <c r="N438" s="240"/>
      <c r="O438" s="240"/>
      <c r="P438" s="240"/>
      <c r="Q438" s="240"/>
      <c r="R438" s="240"/>
      <c r="S438" s="240"/>
      <c r="T438" s="241"/>
      <c r="AT438" s="242" t="s">
        <v>144</v>
      </c>
      <c r="AU438" s="242" t="s">
        <v>86</v>
      </c>
      <c r="AV438" s="11" t="s">
        <v>86</v>
      </c>
      <c r="AW438" s="11" t="s">
        <v>39</v>
      </c>
      <c r="AX438" s="11" t="s">
        <v>76</v>
      </c>
      <c r="AY438" s="242" t="s">
        <v>135</v>
      </c>
    </row>
    <row r="439" s="12" customFormat="1">
      <c r="B439" s="253"/>
      <c r="C439" s="254"/>
      <c r="D439" s="233" t="s">
        <v>144</v>
      </c>
      <c r="E439" s="255" t="s">
        <v>21</v>
      </c>
      <c r="F439" s="256" t="s">
        <v>1109</v>
      </c>
      <c r="G439" s="254"/>
      <c r="H439" s="255" t="s">
        <v>21</v>
      </c>
      <c r="I439" s="257"/>
      <c r="J439" s="254"/>
      <c r="K439" s="254"/>
      <c r="L439" s="258"/>
      <c r="M439" s="259"/>
      <c r="N439" s="260"/>
      <c r="O439" s="260"/>
      <c r="P439" s="260"/>
      <c r="Q439" s="260"/>
      <c r="R439" s="260"/>
      <c r="S439" s="260"/>
      <c r="T439" s="261"/>
      <c r="AT439" s="262" t="s">
        <v>144</v>
      </c>
      <c r="AU439" s="262" t="s">
        <v>86</v>
      </c>
      <c r="AV439" s="12" t="s">
        <v>84</v>
      </c>
      <c r="AW439" s="12" t="s">
        <v>39</v>
      </c>
      <c r="AX439" s="12" t="s">
        <v>76</v>
      </c>
      <c r="AY439" s="262" t="s">
        <v>135</v>
      </c>
    </row>
    <row r="440" s="11" customFormat="1">
      <c r="B440" s="231"/>
      <c r="C440" s="232"/>
      <c r="D440" s="233" t="s">
        <v>144</v>
      </c>
      <c r="E440" s="234" t="s">
        <v>21</v>
      </c>
      <c r="F440" s="235" t="s">
        <v>1110</v>
      </c>
      <c r="G440" s="232"/>
      <c r="H440" s="236">
        <v>28.899999999999999</v>
      </c>
      <c r="I440" s="237"/>
      <c r="J440" s="232"/>
      <c r="K440" s="232"/>
      <c r="L440" s="238"/>
      <c r="M440" s="239"/>
      <c r="N440" s="240"/>
      <c r="O440" s="240"/>
      <c r="P440" s="240"/>
      <c r="Q440" s="240"/>
      <c r="R440" s="240"/>
      <c r="S440" s="240"/>
      <c r="T440" s="241"/>
      <c r="AT440" s="242" t="s">
        <v>144</v>
      </c>
      <c r="AU440" s="242" t="s">
        <v>86</v>
      </c>
      <c r="AV440" s="11" t="s">
        <v>86</v>
      </c>
      <c r="AW440" s="11" t="s">
        <v>39</v>
      </c>
      <c r="AX440" s="11" t="s">
        <v>76</v>
      </c>
      <c r="AY440" s="242" t="s">
        <v>135</v>
      </c>
    </row>
    <row r="441" s="12" customFormat="1">
      <c r="B441" s="253"/>
      <c r="C441" s="254"/>
      <c r="D441" s="233" t="s">
        <v>144</v>
      </c>
      <c r="E441" s="255" t="s">
        <v>21</v>
      </c>
      <c r="F441" s="256" t="s">
        <v>1111</v>
      </c>
      <c r="G441" s="254"/>
      <c r="H441" s="255" t="s">
        <v>21</v>
      </c>
      <c r="I441" s="257"/>
      <c r="J441" s="254"/>
      <c r="K441" s="254"/>
      <c r="L441" s="258"/>
      <c r="M441" s="259"/>
      <c r="N441" s="260"/>
      <c r="O441" s="260"/>
      <c r="P441" s="260"/>
      <c r="Q441" s="260"/>
      <c r="R441" s="260"/>
      <c r="S441" s="260"/>
      <c r="T441" s="261"/>
      <c r="AT441" s="262" t="s">
        <v>144</v>
      </c>
      <c r="AU441" s="262" t="s">
        <v>86</v>
      </c>
      <c r="AV441" s="12" t="s">
        <v>84</v>
      </c>
      <c r="AW441" s="12" t="s">
        <v>39</v>
      </c>
      <c r="AX441" s="12" t="s">
        <v>76</v>
      </c>
      <c r="AY441" s="262" t="s">
        <v>135</v>
      </c>
    </row>
    <row r="442" s="11" customFormat="1">
      <c r="B442" s="231"/>
      <c r="C442" s="232"/>
      <c r="D442" s="233" t="s">
        <v>144</v>
      </c>
      <c r="E442" s="234" t="s">
        <v>21</v>
      </c>
      <c r="F442" s="235" t="s">
        <v>1105</v>
      </c>
      <c r="G442" s="232"/>
      <c r="H442" s="236">
        <v>7.5599999999999996</v>
      </c>
      <c r="I442" s="237"/>
      <c r="J442" s="232"/>
      <c r="K442" s="232"/>
      <c r="L442" s="238"/>
      <c r="M442" s="239"/>
      <c r="N442" s="240"/>
      <c r="O442" s="240"/>
      <c r="P442" s="240"/>
      <c r="Q442" s="240"/>
      <c r="R442" s="240"/>
      <c r="S442" s="240"/>
      <c r="T442" s="241"/>
      <c r="AT442" s="242" t="s">
        <v>144</v>
      </c>
      <c r="AU442" s="242" t="s">
        <v>86</v>
      </c>
      <c r="AV442" s="11" t="s">
        <v>86</v>
      </c>
      <c r="AW442" s="11" t="s">
        <v>39</v>
      </c>
      <c r="AX442" s="11" t="s">
        <v>76</v>
      </c>
      <c r="AY442" s="242" t="s">
        <v>135</v>
      </c>
    </row>
    <row r="443" s="12" customFormat="1">
      <c r="B443" s="253"/>
      <c r="C443" s="254"/>
      <c r="D443" s="233" t="s">
        <v>144</v>
      </c>
      <c r="E443" s="255" t="s">
        <v>21</v>
      </c>
      <c r="F443" s="256" t="s">
        <v>1112</v>
      </c>
      <c r="G443" s="254"/>
      <c r="H443" s="255" t="s">
        <v>21</v>
      </c>
      <c r="I443" s="257"/>
      <c r="J443" s="254"/>
      <c r="K443" s="254"/>
      <c r="L443" s="258"/>
      <c r="M443" s="259"/>
      <c r="N443" s="260"/>
      <c r="O443" s="260"/>
      <c r="P443" s="260"/>
      <c r="Q443" s="260"/>
      <c r="R443" s="260"/>
      <c r="S443" s="260"/>
      <c r="T443" s="261"/>
      <c r="AT443" s="262" t="s">
        <v>144</v>
      </c>
      <c r="AU443" s="262" t="s">
        <v>86</v>
      </c>
      <c r="AV443" s="12" t="s">
        <v>84</v>
      </c>
      <c r="AW443" s="12" t="s">
        <v>39</v>
      </c>
      <c r="AX443" s="12" t="s">
        <v>76</v>
      </c>
      <c r="AY443" s="262" t="s">
        <v>135</v>
      </c>
    </row>
    <row r="444" s="11" customFormat="1">
      <c r="B444" s="231"/>
      <c r="C444" s="232"/>
      <c r="D444" s="233" t="s">
        <v>144</v>
      </c>
      <c r="E444" s="234" t="s">
        <v>21</v>
      </c>
      <c r="F444" s="235" t="s">
        <v>1105</v>
      </c>
      <c r="G444" s="232"/>
      <c r="H444" s="236">
        <v>7.5599999999999996</v>
      </c>
      <c r="I444" s="237"/>
      <c r="J444" s="232"/>
      <c r="K444" s="232"/>
      <c r="L444" s="238"/>
      <c r="M444" s="239"/>
      <c r="N444" s="240"/>
      <c r="O444" s="240"/>
      <c r="P444" s="240"/>
      <c r="Q444" s="240"/>
      <c r="R444" s="240"/>
      <c r="S444" s="240"/>
      <c r="T444" s="241"/>
      <c r="AT444" s="242" t="s">
        <v>144</v>
      </c>
      <c r="AU444" s="242" t="s">
        <v>86</v>
      </c>
      <c r="AV444" s="11" t="s">
        <v>86</v>
      </c>
      <c r="AW444" s="11" t="s">
        <v>39</v>
      </c>
      <c r="AX444" s="11" t="s">
        <v>76</v>
      </c>
      <c r="AY444" s="242" t="s">
        <v>135</v>
      </c>
    </row>
    <row r="445" s="12" customFormat="1">
      <c r="B445" s="253"/>
      <c r="C445" s="254"/>
      <c r="D445" s="233" t="s">
        <v>144</v>
      </c>
      <c r="E445" s="255" t="s">
        <v>21</v>
      </c>
      <c r="F445" s="256" t="s">
        <v>1113</v>
      </c>
      <c r="G445" s="254"/>
      <c r="H445" s="255" t="s">
        <v>21</v>
      </c>
      <c r="I445" s="257"/>
      <c r="J445" s="254"/>
      <c r="K445" s="254"/>
      <c r="L445" s="258"/>
      <c r="M445" s="259"/>
      <c r="N445" s="260"/>
      <c r="O445" s="260"/>
      <c r="P445" s="260"/>
      <c r="Q445" s="260"/>
      <c r="R445" s="260"/>
      <c r="S445" s="260"/>
      <c r="T445" s="261"/>
      <c r="AT445" s="262" t="s">
        <v>144</v>
      </c>
      <c r="AU445" s="262" t="s">
        <v>86</v>
      </c>
      <c r="AV445" s="12" t="s">
        <v>84</v>
      </c>
      <c r="AW445" s="12" t="s">
        <v>39</v>
      </c>
      <c r="AX445" s="12" t="s">
        <v>76</v>
      </c>
      <c r="AY445" s="262" t="s">
        <v>135</v>
      </c>
    </row>
    <row r="446" s="11" customFormat="1">
      <c r="B446" s="231"/>
      <c r="C446" s="232"/>
      <c r="D446" s="233" t="s">
        <v>144</v>
      </c>
      <c r="E446" s="234" t="s">
        <v>21</v>
      </c>
      <c r="F446" s="235" t="s">
        <v>1105</v>
      </c>
      <c r="G446" s="232"/>
      <c r="H446" s="236">
        <v>7.5599999999999996</v>
      </c>
      <c r="I446" s="237"/>
      <c r="J446" s="232"/>
      <c r="K446" s="232"/>
      <c r="L446" s="238"/>
      <c r="M446" s="239"/>
      <c r="N446" s="240"/>
      <c r="O446" s="240"/>
      <c r="P446" s="240"/>
      <c r="Q446" s="240"/>
      <c r="R446" s="240"/>
      <c r="S446" s="240"/>
      <c r="T446" s="241"/>
      <c r="AT446" s="242" t="s">
        <v>144</v>
      </c>
      <c r="AU446" s="242" t="s">
        <v>86</v>
      </c>
      <c r="AV446" s="11" t="s">
        <v>86</v>
      </c>
      <c r="AW446" s="11" t="s">
        <v>39</v>
      </c>
      <c r="AX446" s="11" t="s">
        <v>76</v>
      </c>
      <c r="AY446" s="242" t="s">
        <v>135</v>
      </c>
    </row>
    <row r="447" s="12" customFormat="1">
      <c r="B447" s="253"/>
      <c r="C447" s="254"/>
      <c r="D447" s="233" t="s">
        <v>144</v>
      </c>
      <c r="E447" s="255" t="s">
        <v>21</v>
      </c>
      <c r="F447" s="256" t="s">
        <v>1114</v>
      </c>
      <c r="G447" s="254"/>
      <c r="H447" s="255" t="s">
        <v>21</v>
      </c>
      <c r="I447" s="257"/>
      <c r="J447" s="254"/>
      <c r="K447" s="254"/>
      <c r="L447" s="258"/>
      <c r="M447" s="259"/>
      <c r="N447" s="260"/>
      <c r="O447" s="260"/>
      <c r="P447" s="260"/>
      <c r="Q447" s="260"/>
      <c r="R447" s="260"/>
      <c r="S447" s="260"/>
      <c r="T447" s="261"/>
      <c r="AT447" s="262" t="s">
        <v>144</v>
      </c>
      <c r="AU447" s="262" t="s">
        <v>86</v>
      </c>
      <c r="AV447" s="12" t="s">
        <v>84</v>
      </c>
      <c r="AW447" s="12" t="s">
        <v>39</v>
      </c>
      <c r="AX447" s="12" t="s">
        <v>76</v>
      </c>
      <c r="AY447" s="262" t="s">
        <v>135</v>
      </c>
    </row>
    <row r="448" s="11" customFormat="1">
      <c r="B448" s="231"/>
      <c r="C448" s="232"/>
      <c r="D448" s="233" t="s">
        <v>144</v>
      </c>
      <c r="E448" s="234" t="s">
        <v>21</v>
      </c>
      <c r="F448" s="235" t="s">
        <v>1115</v>
      </c>
      <c r="G448" s="232"/>
      <c r="H448" s="236">
        <v>21.800000000000001</v>
      </c>
      <c r="I448" s="237"/>
      <c r="J448" s="232"/>
      <c r="K448" s="232"/>
      <c r="L448" s="238"/>
      <c r="M448" s="239"/>
      <c r="N448" s="240"/>
      <c r="O448" s="240"/>
      <c r="P448" s="240"/>
      <c r="Q448" s="240"/>
      <c r="R448" s="240"/>
      <c r="S448" s="240"/>
      <c r="T448" s="241"/>
      <c r="AT448" s="242" t="s">
        <v>144</v>
      </c>
      <c r="AU448" s="242" t="s">
        <v>86</v>
      </c>
      <c r="AV448" s="11" t="s">
        <v>86</v>
      </c>
      <c r="AW448" s="11" t="s">
        <v>39</v>
      </c>
      <c r="AX448" s="11" t="s">
        <v>76</v>
      </c>
      <c r="AY448" s="242" t="s">
        <v>135</v>
      </c>
    </row>
    <row r="449" s="12" customFormat="1">
      <c r="B449" s="253"/>
      <c r="C449" s="254"/>
      <c r="D449" s="233" t="s">
        <v>144</v>
      </c>
      <c r="E449" s="255" t="s">
        <v>21</v>
      </c>
      <c r="F449" s="256" t="s">
        <v>773</v>
      </c>
      <c r="G449" s="254"/>
      <c r="H449" s="255" t="s">
        <v>21</v>
      </c>
      <c r="I449" s="257"/>
      <c r="J449" s="254"/>
      <c r="K449" s="254"/>
      <c r="L449" s="258"/>
      <c r="M449" s="259"/>
      <c r="N449" s="260"/>
      <c r="O449" s="260"/>
      <c r="P449" s="260"/>
      <c r="Q449" s="260"/>
      <c r="R449" s="260"/>
      <c r="S449" s="260"/>
      <c r="T449" s="261"/>
      <c r="AT449" s="262" t="s">
        <v>144</v>
      </c>
      <c r="AU449" s="262" t="s">
        <v>86</v>
      </c>
      <c r="AV449" s="12" t="s">
        <v>84</v>
      </c>
      <c r="AW449" s="12" t="s">
        <v>39</v>
      </c>
      <c r="AX449" s="12" t="s">
        <v>76</v>
      </c>
      <c r="AY449" s="262" t="s">
        <v>135</v>
      </c>
    </row>
    <row r="450" s="11" customFormat="1">
      <c r="B450" s="231"/>
      <c r="C450" s="232"/>
      <c r="D450" s="233" t="s">
        <v>144</v>
      </c>
      <c r="E450" s="234" t="s">
        <v>21</v>
      </c>
      <c r="F450" s="235" t="s">
        <v>1116</v>
      </c>
      <c r="G450" s="232"/>
      <c r="H450" s="236">
        <v>16.699999999999999</v>
      </c>
      <c r="I450" s="237"/>
      <c r="J450" s="232"/>
      <c r="K450" s="232"/>
      <c r="L450" s="238"/>
      <c r="M450" s="239"/>
      <c r="N450" s="240"/>
      <c r="O450" s="240"/>
      <c r="P450" s="240"/>
      <c r="Q450" s="240"/>
      <c r="R450" s="240"/>
      <c r="S450" s="240"/>
      <c r="T450" s="241"/>
      <c r="AT450" s="242" t="s">
        <v>144</v>
      </c>
      <c r="AU450" s="242" t="s">
        <v>86</v>
      </c>
      <c r="AV450" s="11" t="s">
        <v>86</v>
      </c>
      <c r="AW450" s="11" t="s">
        <v>39</v>
      </c>
      <c r="AX450" s="11" t="s">
        <v>76</v>
      </c>
      <c r="AY450" s="242" t="s">
        <v>135</v>
      </c>
    </row>
    <row r="451" s="1" customFormat="1" ht="16.5" customHeight="1">
      <c r="B451" s="44"/>
      <c r="C451" s="243" t="s">
        <v>1117</v>
      </c>
      <c r="D451" s="243" t="s">
        <v>184</v>
      </c>
      <c r="E451" s="244" t="s">
        <v>1118</v>
      </c>
      <c r="F451" s="245" t="s">
        <v>1119</v>
      </c>
      <c r="G451" s="246" t="s">
        <v>140</v>
      </c>
      <c r="H451" s="247">
        <v>147.708</v>
      </c>
      <c r="I451" s="248"/>
      <c r="J451" s="249">
        <f>ROUND(I451*H451,2)</f>
        <v>0</v>
      </c>
      <c r="K451" s="245" t="s">
        <v>141</v>
      </c>
      <c r="L451" s="250"/>
      <c r="M451" s="251" t="s">
        <v>21</v>
      </c>
      <c r="N451" s="252" t="s">
        <v>47</v>
      </c>
      <c r="O451" s="45"/>
      <c r="P451" s="228">
        <f>O451*H451</f>
        <v>0</v>
      </c>
      <c r="Q451" s="228">
        <v>0.0126</v>
      </c>
      <c r="R451" s="228">
        <f>Q451*H451</f>
        <v>1.8611207999999999</v>
      </c>
      <c r="S451" s="228">
        <v>0</v>
      </c>
      <c r="T451" s="229">
        <f>S451*H451</f>
        <v>0</v>
      </c>
      <c r="AR451" s="22" t="s">
        <v>475</v>
      </c>
      <c r="AT451" s="22" t="s">
        <v>184</v>
      </c>
      <c r="AU451" s="22" t="s">
        <v>86</v>
      </c>
      <c r="AY451" s="22" t="s">
        <v>135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22" t="s">
        <v>84</v>
      </c>
      <c r="BK451" s="230">
        <f>ROUND(I451*H451,2)</f>
        <v>0</v>
      </c>
      <c r="BL451" s="22" t="s">
        <v>216</v>
      </c>
      <c r="BM451" s="22" t="s">
        <v>1120</v>
      </c>
    </row>
    <row r="452" s="11" customFormat="1">
      <c r="B452" s="231"/>
      <c r="C452" s="232"/>
      <c r="D452" s="233" t="s">
        <v>144</v>
      </c>
      <c r="E452" s="232"/>
      <c r="F452" s="235" t="s">
        <v>1121</v>
      </c>
      <c r="G452" s="232"/>
      <c r="H452" s="236">
        <v>147.708</v>
      </c>
      <c r="I452" s="237"/>
      <c r="J452" s="232"/>
      <c r="K452" s="232"/>
      <c r="L452" s="238"/>
      <c r="M452" s="239"/>
      <c r="N452" s="240"/>
      <c r="O452" s="240"/>
      <c r="P452" s="240"/>
      <c r="Q452" s="240"/>
      <c r="R452" s="240"/>
      <c r="S452" s="240"/>
      <c r="T452" s="241"/>
      <c r="AT452" s="242" t="s">
        <v>144</v>
      </c>
      <c r="AU452" s="242" t="s">
        <v>86</v>
      </c>
      <c r="AV452" s="11" t="s">
        <v>86</v>
      </c>
      <c r="AW452" s="11" t="s">
        <v>6</v>
      </c>
      <c r="AX452" s="11" t="s">
        <v>84</v>
      </c>
      <c r="AY452" s="242" t="s">
        <v>135</v>
      </c>
    </row>
    <row r="453" s="1" customFormat="1" ht="25.5" customHeight="1">
      <c r="B453" s="44"/>
      <c r="C453" s="219" t="s">
        <v>1122</v>
      </c>
      <c r="D453" s="219" t="s">
        <v>137</v>
      </c>
      <c r="E453" s="220" t="s">
        <v>1123</v>
      </c>
      <c r="F453" s="221" t="s">
        <v>1124</v>
      </c>
      <c r="G453" s="222" t="s">
        <v>212</v>
      </c>
      <c r="H453" s="223">
        <v>70.739999999999995</v>
      </c>
      <c r="I453" s="224"/>
      <c r="J453" s="225">
        <f>ROUND(I453*H453,2)</f>
        <v>0</v>
      </c>
      <c r="K453" s="221" t="s">
        <v>141</v>
      </c>
      <c r="L453" s="70"/>
      <c r="M453" s="226" t="s">
        <v>21</v>
      </c>
      <c r="N453" s="227" t="s">
        <v>47</v>
      </c>
      <c r="O453" s="45"/>
      <c r="P453" s="228">
        <f>O453*H453</f>
        <v>0</v>
      </c>
      <c r="Q453" s="228">
        <v>0.00025999999999999998</v>
      </c>
      <c r="R453" s="228">
        <f>Q453*H453</f>
        <v>0.018392399999999996</v>
      </c>
      <c r="S453" s="228">
        <v>0</v>
      </c>
      <c r="T453" s="229">
        <f>S453*H453</f>
        <v>0</v>
      </c>
      <c r="AR453" s="22" t="s">
        <v>216</v>
      </c>
      <c r="AT453" s="22" t="s">
        <v>137</v>
      </c>
      <c r="AU453" s="22" t="s">
        <v>86</v>
      </c>
      <c r="AY453" s="22" t="s">
        <v>135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22" t="s">
        <v>84</v>
      </c>
      <c r="BK453" s="230">
        <f>ROUND(I453*H453,2)</f>
        <v>0</v>
      </c>
      <c r="BL453" s="22" t="s">
        <v>216</v>
      </c>
      <c r="BM453" s="22" t="s">
        <v>1125</v>
      </c>
    </row>
    <row r="454" s="12" customFormat="1">
      <c r="B454" s="253"/>
      <c r="C454" s="254"/>
      <c r="D454" s="233" t="s">
        <v>144</v>
      </c>
      <c r="E454" s="255" t="s">
        <v>21</v>
      </c>
      <c r="F454" s="256" t="s">
        <v>1102</v>
      </c>
      <c r="G454" s="254"/>
      <c r="H454" s="255" t="s">
        <v>21</v>
      </c>
      <c r="I454" s="257"/>
      <c r="J454" s="254"/>
      <c r="K454" s="254"/>
      <c r="L454" s="258"/>
      <c r="M454" s="259"/>
      <c r="N454" s="260"/>
      <c r="O454" s="260"/>
      <c r="P454" s="260"/>
      <c r="Q454" s="260"/>
      <c r="R454" s="260"/>
      <c r="S454" s="260"/>
      <c r="T454" s="261"/>
      <c r="AT454" s="262" t="s">
        <v>144</v>
      </c>
      <c r="AU454" s="262" t="s">
        <v>86</v>
      </c>
      <c r="AV454" s="12" t="s">
        <v>84</v>
      </c>
      <c r="AW454" s="12" t="s">
        <v>39</v>
      </c>
      <c r="AX454" s="12" t="s">
        <v>76</v>
      </c>
      <c r="AY454" s="262" t="s">
        <v>135</v>
      </c>
    </row>
    <row r="455" s="11" customFormat="1">
      <c r="B455" s="231"/>
      <c r="C455" s="232"/>
      <c r="D455" s="233" t="s">
        <v>144</v>
      </c>
      <c r="E455" s="234" t="s">
        <v>21</v>
      </c>
      <c r="F455" s="235" t="s">
        <v>1126</v>
      </c>
      <c r="G455" s="232"/>
      <c r="H455" s="236">
        <v>10.75</v>
      </c>
      <c r="I455" s="237"/>
      <c r="J455" s="232"/>
      <c r="K455" s="232"/>
      <c r="L455" s="238"/>
      <c r="M455" s="239"/>
      <c r="N455" s="240"/>
      <c r="O455" s="240"/>
      <c r="P455" s="240"/>
      <c r="Q455" s="240"/>
      <c r="R455" s="240"/>
      <c r="S455" s="240"/>
      <c r="T455" s="241"/>
      <c r="AT455" s="242" t="s">
        <v>144</v>
      </c>
      <c r="AU455" s="242" t="s">
        <v>86</v>
      </c>
      <c r="AV455" s="11" t="s">
        <v>86</v>
      </c>
      <c r="AW455" s="11" t="s">
        <v>39</v>
      </c>
      <c r="AX455" s="11" t="s">
        <v>76</v>
      </c>
      <c r="AY455" s="242" t="s">
        <v>135</v>
      </c>
    </row>
    <row r="456" s="12" customFormat="1">
      <c r="B456" s="253"/>
      <c r="C456" s="254"/>
      <c r="D456" s="233" t="s">
        <v>144</v>
      </c>
      <c r="E456" s="255" t="s">
        <v>21</v>
      </c>
      <c r="F456" s="256" t="s">
        <v>1104</v>
      </c>
      <c r="G456" s="254"/>
      <c r="H456" s="255" t="s">
        <v>21</v>
      </c>
      <c r="I456" s="257"/>
      <c r="J456" s="254"/>
      <c r="K456" s="254"/>
      <c r="L456" s="258"/>
      <c r="M456" s="259"/>
      <c r="N456" s="260"/>
      <c r="O456" s="260"/>
      <c r="P456" s="260"/>
      <c r="Q456" s="260"/>
      <c r="R456" s="260"/>
      <c r="S456" s="260"/>
      <c r="T456" s="261"/>
      <c r="AT456" s="262" t="s">
        <v>144</v>
      </c>
      <c r="AU456" s="262" t="s">
        <v>86</v>
      </c>
      <c r="AV456" s="12" t="s">
        <v>84</v>
      </c>
      <c r="AW456" s="12" t="s">
        <v>39</v>
      </c>
      <c r="AX456" s="12" t="s">
        <v>76</v>
      </c>
      <c r="AY456" s="262" t="s">
        <v>135</v>
      </c>
    </row>
    <row r="457" s="11" customFormat="1">
      <c r="B457" s="231"/>
      <c r="C457" s="232"/>
      <c r="D457" s="233" t="s">
        <v>144</v>
      </c>
      <c r="E457" s="234" t="s">
        <v>21</v>
      </c>
      <c r="F457" s="235" t="s">
        <v>1127</v>
      </c>
      <c r="G457" s="232"/>
      <c r="H457" s="236">
        <v>3.7799999999999998</v>
      </c>
      <c r="I457" s="237"/>
      <c r="J457" s="232"/>
      <c r="K457" s="232"/>
      <c r="L457" s="238"/>
      <c r="M457" s="239"/>
      <c r="N457" s="240"/>
      <c r="O457" s="240"/>
      <c r="P457" s="240"/>
      <c r="Q457" s="240"/>
      <c r="R457" s="240"/>
      <c r="S457" s="240"/>
      <c r="T457" s="241"/>
      <c r="AT457" s="242" t="s">
        <v>144</v>
      </c>
      <c r="AU457" s="242" t="s">
        <v>86</v>
      </c>
      <c r="AV457" s="11" t="s">
        <v>86</v>
      </c>
      <c r="AW457" s="11" t="s">
        <v>39</v>
      </c>
      <c r="AX457" s="11" t="s">
        <v>76</v>
      </c>
      <c r="AY457" s="242" t="s">
        <v>135</v>
      </c>
    </row>
    <row r="458" s="12" customFormat="1">
      <c r="B458" s="253"/>
      <c r="C458" s="254"/>
      <c r="D458" s="233" t="s">
        <v>144</v>
      </c>
      <c r="E458" s="255" t="s">
        <v>21</v>
      </c>
      <c r="F458" s="256" t="s">
        <v>1106</v>
      </c>
      <c r="G458" s="254"/>
      <c r="H458" s="255" t="s">
        <v>21</v>
      </c>
      <c r="I458" s="257"/>
      <c r="J458" s="254"/>
      <c r="K458" s="254"/>
      <c r="L458" s="258"/>
      <c r="M458" s="259"/>
      <c r="N458" s="260"/>
      <c r="O458" s="260"/>
      <c r="P458" s="260"/>
      <c r="Q458" s="260"/>
      <c r="R458" s="260"/>
      <c r="S458" s="260"/>
      <c r="T458" s="261"/>
      <c r="AT458" s="262" t="s">
        <v>144</v>
      </c>
      <c r="AU458" s="262" t="s">
        <v>86</v>
      </c>
      <c r="AV458" s="12" t="s">
        <v>84</v>
      </c>
      <c r="AW458" s="12" t="s">
        <v>39</v>
      </c>
      <c r="AX458" s="12" t="s">
        <v>76</v>
      </c>
      <c r="AY458" s="262" t="s">
        <v>135</v>
      </c>
    </row>
    <row r="459" s="11" customFormat="1">
      <c r="B459" s="231"/>
      <c r="C459" s="232"/>
      <c r="D459" s="233" t="s">
        <v>144</v>
      </c>
      <c r="E459" s="234" t="s">
        <v>21</v>
      </c>
      <c r="F459" s="235" t="s">
        <v>1128</v>
      </c>
      <c r="G459" s="232"/>
      <c r="H459" s="236">
        <v>3.79</v>
      </c>
      <c r="I459" s="237"/>
      <c r="J459" s="232"/>
      <c r="K459" s="232"/>
      <c r="L459" s="238"/>
      <c r="M459" s="239"/>
      <c r="N459" s="240"/>
      <c r="O459" s="240"/>
      <c r="P459" s="240"/>
      <c r="Q459" s="240"/>
      <c r="R459" s="240"/>
      <c r="S459" s="240"/>
      <c r="T459" s="241"/>
      <c r="AT459" s="242" t="s">
        <v>144</v>
      </c>
      <c r="AU459" s="242" t="s">
        <v>86</v>
      </c>
      <c r="AV459" s="11" t="s">
        <v>86</v>
      </c>
      <c r="AW459" s="11" t="s">
        <v>39</v>
      </c>
      <c r="AX459" s="11" t="s">
        <v>76</v>
      </c>
      <c r="AY459" s="242" t="s">
        <v>135</v>
      </c>
    </row>
    <row r="460" s="12" customFormat="1">
      <c r="B460" s="253"/>
      <c r="C460" s="254"/>
      <c r="D460" s="233" t="s">
        <v>144</v>
      </c>
      <c r="E460" s="255" t="s">
        <v>21</v>
      </c>
      <c r="F460" s="256" t="s">
        <v>1108</v>
      </c>
      <c r="G460" s="254"/>
      <c r="H460" s="255" t="s">
        <v>21</v>
      </c>
      <c r="I460" s="257"/>
      <c r="J460" s="254"/>
      <c r="K460" s="254"/>
      <c r="L460" s="258"/>
      <c r="M460" s="259"/>
      <c r="N460" s="260"/>
      <c r="O460" s="260"/>
      <c r="P460" s="260"/>
      <c r="Q460" s="260"/>
      <c r="R460" s="260"/>
      <c r="S460" s="260"/>
      <c r="T460" s="261"/>
      <c r="AT460" s="262" t="s">
        <v>144</v>
      </c>
      <c r="AU460" s="262" t="s">
        <v>86</v>
      </c>
      <c r="AV460" s="12" t="s">
        <v>84</v>
      </c>
      <c r="AW460" s="12" t="s">
        <v>39</v>
      </c>
      <c r="AX460" s="12" t="s">
        <v>76</v>
      </c>
      <c r="AY460" s="262" t="s">
        <v>135</v>
      </c>
    </row>
    <row r="461" s="11" customFormat="1">
      <c r="B461" s="231"/>
      <c r="C461" s="232"/>
      <c r="D461" s="233" t="s">
        <v>144</v>
      </c>
      <c r="E461" s="234" t="s">
        <v>21</v>
      </c>
      <c r="F461" s="235" t="s">
        <v>1127</v>
      </c>
      <c r="G461" s="232"/>
      <c r="H461" s="236">
        <v>3.7799999999999998</v>
      </c>
      <c r="I461" s="237"/>
      <c r="J461" s="232"/>
      <c r="K461" s="232"/>
      <c r="L461" s="238"/>
      <c r="M461" s="239"/>
      <c r="N461" s="240"/>
      <c r="O461" s="240"/>
      <c r="P461" s="240"/>
      <c r="Q461" s="240"/>
      <c r="R461" s="240"/>
      <c r="S461" s="240"/>
      <c r="T461" s="241"/>
      <c r="AT461" s="242" t="s">
        <v>144</v>
      </c>
      <c r="AU461" s="242" t="s">
        <v>86</v>
      </c>
      <c r="AV461" s="11" t="s">
        <v>86</v>
      </c>
      <c r="AW461" s="11" t="s">
        <v>39</v>
      </c>
      <c r="AX461" s="11" t="s">
        <v>76</v>
      </c>
      <c r="AY461" s="242" t="s">
        <v>135</v>
      </c>
    </row>
    <row r="462" s="12" customFormat="1">
      <c r="B462" s="253"/>
      <c r="C462" s="254"/>
      <c r="D462" s="233" t="s">
        <v>144</v>
      </c>
      <c r="E462" s="255" t="s">
        <v>21</v>
      </c>
      <c r="F462" s="256" t="s">
        <v>1109</v>
      </c>
      <c r="G462" s="254"/>
      <c r="H462" s="255" t="s">
        <v>21</v>
      </c>
      <c r="I462" s="257"/>
      <c r="J462" s="254"/>
      <c r="K462" s="254"/>
      <c r="L462" s="258"/>
      <c r="M462" s="259"/>
      <c r="N462" s="260"/>
      <c r="O462" s="260"/>
      <c r="P462" s="260"/>
      <c r="Q462" s="260"/>
      <c r="R462" s="260"/>
      <c r="S462" s="260"/>
      <c r="T462" s="261"/>
      <c r="AT462" s="262" t="s">
        <v>144</v>
      </c>
      <c r="AU462" s="262" t="s">
        <v>86</v>
      </c>
      <c r="AV462" s="12" t="s">
        <v>84</v>
      </c>
      <c r="AW462" s="12" t="s">
        <v>39</v>
      </c>
      <c r="AX462" s="12" t="s">
        <v>76</v>
      </c>
      <c r="AY462" s="262" t="s">
        <v>135</v>
      </c>
    </row>
    <row r="463" s="11" customFormat="1">
      <c r="B463" s="231"/>
      <c r="C463" s="232"/>
      <c r="D463" s="233" t="s">
        <v>144</v>
      </c>
      <c r="E463" s="234" t="s">
        <v>21</v>
      </c>
      <c r="F463" s="235" t="s">
        <v>1129</v>
      </c>
      <c r="G463" s="232"/>
      <c r="H463" s="236">
        <v>18.050000000000001</v>
      </c>
      <c r="I463" s="237"/>
      <c r="J463" s="232"/>
      <c r="K463" s="232"/>
      <c r="L463" s="238"/>
      <c r="M463" s="239"/>
      <c r="N463" s="240"/>
      <c r="O463" s="240"/>
      <c r="P463" s="240"/>
      <c r="Q463" s="240"/>
      <c r="R463" s="240"/>
      <c r="S463" s="240"/>
      <c r="T463" s="241"/>
      <c r="AT463" s="242" t="s">
        <v>144</v>
      </c>
      <c r="AU463" s="242" t="s">
        <v>86</v>
      </c>
      <c r="AV463" s="11" t="s">
        <v>86</v>
      </c>
      <c r="AW463" s="11" t="s">
        <v>39</v>
      </c>
      <c r="AX463" s="11" t="s">
        <v>76</v>
      </c>
      <c r="AY463" s="242" t="s">
        <v>135</v>
      </c>
    </row>
    <row r="464" s="12" customFormat="1">
      <c r="B464" s="253"/>
      <c r="C464" s="254"/>
      <c r="D464" s="233" t="s">
        <v>144</v>
      </c>
      <c r="E464" s="255" t="s">
        <v>21</v>
      </c>
      <c r="F464" s="256" t="s">
        <v>1111</v>
      </c>
      <c r="G464" s="254"/>
      <c r="H464" s="255" t="s">
        <v>21</v>
      </c>
      <c r="I464" s="257"/>
      <c r="J464" s="254"/>
      <c r="K464" s="254"/>
      <c r="L464" s="258"/>
      <c r="M464" s="259"/>
      <c r="N464" s="260"/>
      <c r="O464" s="260"/>
      <c r="P464" s="260"/>
      <c r="Q464" s="260"/>
      <c r="R464" s="260"/>
      <c r="S464" s="260"/>
      <c r="T464" s="261"/>
      <c r="AT464" s="262" t="s">
        <v>144</v>
      </c>
      <c r="AU464" s="262" t="s">
        <v>86</v>
      </c>
      <c r="AV464" s="12" t="s">
        <v>84</v>
      </c>
      <c r="AW464" s="12" t="s">
        <v>39</v>
      </c>
      <c r="AX464" s="12" t="s">
        <v>76</v>
      </c>
      <c r="AY464" s="262" t="s">
        <v>135</v>
      </c>
    </row>
    <row r="465" s="11" customFormat="1">
      <c r="B465" s="231"/>
      <c r="C465" s="232"/>
      <c r="D465" s="233" t="s">
        <v>144</v>
      </c>
      <c r="E465" s="234" t="s">
        <v>21</v>
      </c>
      <c r="F465" s="235" t="s">
        <v>1127</v>
      </c>
      <c r="G465" s="232"/>
      <c r="H465" s="236">
        <v>3.7799999999999998</v>
      </c>
      <c r="I465" s="237"/>
      <c r="J465" s="232"/>
      <c r="K465" s="232"/>
      <c r="L465" s="238"/>
      <c r="M465" s="239"/>
      <c r="N465" s="240"/>
      <c r="O465" s="240"/>
      <c r="P465" s="240"/>
      <c r="Q465" s="240"/>
      <c r="R465" s="240"/>
      <c r="S465" s="240"/>
      <c r="T465" s="241"/>
      <c r="AT465" s="242" t="s">
        <v>144</v>
      </c>
      <c r="AU465" s="242" t="s">
        <v>86</v>
      </c>
      <c r="AV465" s="11" t="s">
        <v>86</v>
      </c>
      <c r="AW465" s="11" t="s">
        <v>39</v>
      </c>
      <c r="AX465" s="11" t="s">
        <v>76</v>
      </c>
      <c r="AY465" s="242" t="s">
        <v>135</v>
      </c>
    </row>
    <row r="466" s="12" customFormat="1">
      <c r="B466" s="253"/>
      <c r="C466" s="254"/>
      <c r="D466" s="233" t="s">
        <v>144</v>
      </c>
      <c r="E466" s="255" t="s">
        <v>21</v>
      </c>
      <c r="F466" s="256" t="s">
        <v>1112</v>
      </c>
      <c r="G466" s="254"/>
      <c r="H466" s="255" t="s">
        <v>21</v>
      </c>
      <c r="I466" s="257"/>
      <c r="J466" s="254"/>
      <c r="K466" s="254"/>
      <c r="L466" s="258"/>
      <c r="M466" s="259"/>
      <c r="N466" s="260"/>
      <c r="O466" s="260"/>
      <c r="P466" s="260"/>
      <c r="Q466" s="260"/>
      <c r="R466" s="260"/>
      <c r="S466" s="260"/>
      <c r="T466" s="261"/>
      <c r="AT466" s="262" t="s">
        <v>144</v>
      </c>
      <c r="AU466" s="262" t="s">
        <v>86</v>
      </c>
      <c r="AV466" s="12" t="s">
        <v>84</v>
      </c>
      <c r="AW466" s="12" t="s">
        <v>39</v>
      </c>
      <c r="AX466" s="12" t="s">
        <v>76</v>
      </c>
      <c r="AY466" s="262" t="s">
        <v>135</v>
      </c>
    </row>
    <row r="467" s="11" customFormat="1">
      <c r="B467" s="231"/>
      <c r="C467" s="232"/>
      <c r="D467" s="233" t="s">
        <v>144</v>
      </c>
      <c r="E467" s="234" t="s">
        <v>21</v>
      </c>
      <c r="F467" s="235" t="s">
        <v>1127</v>
      </c>
      <c r="G467" s="232"/>
      <c r="H467" s="236">
        <v>3.7799999999999998</v>
      </c>
      <c r="I467" s="237"/>
      <c r="J467" s="232"/>
      <c r="K467" s="232"/>
      <c r="L467" s="238"/>
      <c r="M467" s="239"/>
      <c r="N467" s="240"/>
      <c r="O467" s="240"/>
      <c r="P467" s="240"/>
      <c r="Q467" s="240"/>
      <c r="R467" s="240"/>
      <c r="S467" s="240"/>
      <c r="T467" s="241"/>
      <c r="AT467" s="242" t="s">
        <v>144</v>
      </c>
      <c r="AU467" s="242" t="s">
        <v>86</v>
      </c>
      <c r="AV467" s="11" t="s">
        <v>86</v>
      </c>
      <c r="AW467" s="11" t="s">
        <v>39</v>
      </c>
      <c r="AX467" s="11" t="s">
        <v>76</v>
      </c>
      <c r="AY467" s="242" t="s">
        <v>135</v>
      </c>
    </row>
    <row r="468" s="12" customFormat="1">
      <c r="B468" s="253"/>
      <c r="C468" s="254"/>
      <c r="D468" s="233" t="s">
        <v>144</v>
      </c>
      <c r="E468" s="255" t="s">
        <v>21</v>
      </c>
      <c r="F468" s="256" t="s">
        <v>1113</v>
      </c>
      <c r="G468" s="254"/>
      <c r="H468" s="255" t="s">
        <v>21</v>
      </c>
      <c r="I468" s="257"/>
      <c r="J468" s="254"/>
      <c r="K468" s="254"/>
      <c r="L468" s="258"/>
      <c r="M468" s="259"/>
      <c r="N468" s="260"/>
      <c r="O468" s="260"/>
      <c r="P468" s="260"/>
      <c r="Q468" s="260"/>
      <c r="R468" s="260"/>
      <c r="S468" s="260"/>
      <c r="T468" s="261"/>
      <c r="AT468" s="262" t="s">
        <v>144</v>
      </c>
      <c r="AU468" s="262" t="s">
        <v>86</v>
      </c>
      <c r="AV468" s="12" t="s">
        <v>84</v>
      </c>
      <c r="AW468" s="12" t="s">
        <v>39</v>
      </c>
      <c r="AX468" s="12" t="s">
        <v>76</v>
      </c>
      <c r="AY468" s="262" t="s">
        <v>135</v>
      </c>
    </row>
    <row r="469" s="11" customFormat="1">
      <c r="B469" s="231"/>
      <c r="C469" s="232"/>
      <c r="D469" s="233" t="s">
        <v>144</v>
      </c>
      <c r="E469" s="234" t="s">
        <v>21</v>
      </c>
      <c r="F469" s="235" t="s">
        <v>1127</v>
      </c>
      <c r="G469" s="232"/>
      <c r="H469" s="236">
        <v>3.7799999999999998</v>
      </c>
      <c r="I469" s="237"/>
      <c r="J469" s="232"/>
      <c r="K469" s="232"/>
      <c r="L469" s="238"/>
      <c r="M469" s="239"/>
      <c r="N469" s="240"/>
      <c r="O469" s="240"/>
      <c r="P469" s="240"/>
      <c r="Q469" s="240"/>
      <c r="R469" s="240"/>
      <c r="S469" s="240"/>
      <c r="T469" s="241"/>
      <c r="AT469" s="242" t="s">
        <v>144</v>
      </c>
      <c r="AU469" s="242" t="s">
        <v>86</v>
      </c>
      <c r="AV469" s="11" t="s">
        <v>86</v>
      </c>
      <c r="AW469" s="11" t="s">
        <v>39</v>
      </c>
      <c r="AX469" s="11" t="s">
        <v>76</v>
      </c>
      <c r="AY469" s="242" t="s">
        <v>135</v>
      </c>
    </row>
    <row r="470" s="12" customFormat="1">
      <c r="B470" s="253"/>
      <c r="C470" s="254"/>
      <c r="D470" s="233" t="s">
        <v>144</v>
      </c>
      <c r="E470" s="255" t="s">
        <v>21</v>
      </c>
      <c r="F470" s="256" t="s">
        <v>1114</v>
      </c>
      <c r="G470" s="254"/>
      <c r="H470" s="255" t="s">
        <v>21</v>
      </c>
      <c r="I470" s="257"/>
      <c r="J470" s="254"/>
      <c r="K470" s="254"/>
      <c r="L470" s="258"/>
      <c r="M470" s="259"/>
      <c r="N470" s="260"/>
      <c r="O470" s="260"/>
      <c r="P470" s="260"/>
      <c r="Q470" s="260"/>
      <c r="R470" s="260"/>
      <c r="S470" s="260"/>
      <c r="T470" s="261"/>
      <c r="AT470" s="262" t="s">
        <v>144</v>
      </c>
      <c r="AU470" s="262" t="s">
        <v>86</v>
      </c>
      <c r="AV470" s="12" t="s">
        <v>84</v>
      </c>
      <c r="AW470" s="12" t="s">
        <v>39</v>
      </c>
      <c r="AX470" s="12" t="s">
        <v>76</v>
      </c>
      <c r="AY470" s="262" t="s">
        <v>135</v>
      </c>
    </row>
    <row r="471" s="11" customFormat="1">
      <c r="B471" s="231"/>
      <c r="C471" s="232"/>
      <c r="D471" s="233" t="s">
        <v>144</v>
      </c>
      <c r="E471" s="234" t="s">
        <v>21</v>
      </c>
      <c r="F471" s="235" t="s">
        <v>1130</v>
      </c>
      <c r="G471" s="232"/>
      <c r="H471" s="236">
        <v>10.9</v>
      </c>
      <c r="I471" s="237"/>
      <c r="J471" s="232"/>
      <c r="K471" s="232"/>
      <c r="L471" s="238"/>
      <c r="M471" s="239"/>
      <c r="N471" s="240"/>
      <c r="O471" s="240"/>
      <c r="P471" s="240"/>
      <c r="Q471" s="240"/>
      <c r="R471" s="240"/>
      <c r="S471" s="240"/>
      <c r="T471" s="241"/>
      <c r="AT471" s="242" t="s">
        <v>144</v>
      </c>
      <c r="AU471" s="242" t="s">
        <v>86</v>
      </c>
      <c r="AV471" s="11" t="s">
        <v>86</v>
      </c>
      <c r="AW471" s="11" t="s">
        <v>39</v>
      </c>
      <c r="AX471" s="11" t="s">
        <v>76</v>
      </c>
      <c r="AY471" s="242" t="s">
        <v>135</v>
      </c>
    </row>
    <row r="472" s="12" customFormat="1">
      <c r="B472" s="253"/>
      <c r="C472" s="254"/>
      <c r="D472" s="233" t="s">
        <v>144</v>
      </c>
      <c r="E472" s="255" t="s">
        <v>21</v>
      </c>
      <c r="F472" s="256" t="s">
        <v>773</v>
      </c>
      <c r="G472" s="254"/>
      <c r="H472" s="255" t="s">
        <v>21</v>
      </c>
      <c r="I472" s="257"/>
      <c r="J472" s="254"/>
      <c r="K472" s="254"/>
      <c r="L472" s="258"/>
      <c r="M472" s="259"/>
      <c r="N472" s="260"/>
      <c r="O472" s="260"/>
      <c r="P472" s="260"/>
      <c r="Q472" s="260"/>
      <c r="R472" s="260"/>
      <c r="S472" s="260"/>
      <c r="T472" s="261"/>
      <c r="AT472" s="262" t="s">
        <v>144</v>
      </c>
      <c r="AU472" s="262" t="s">
        <v>86</v>
      </c>
      <c r="AV472" s="12" t="s">
        <v>84</v>
      </c>
      <c r="AW472" s="12" t="s">
        <v>39</v>
      </c>
      <c r="AX472" s="12" t="s">
        <v>76</v>
      </c>
      <c r="AY472" s="262" t="s">
        <v>135</v>
      </c>
    </row>
    <row r="473" s="11" customFormat="1">
      <c r="B473" s="231"/>
      <c r="C473" s="232"/>
      <c r="D473" s="233" t="s">
        <v>144</v>
      </c>
      <c r="E473" s="234" t="s">
        <v>21</v>
      </c>
      <c r="F473" s="235" t="s">
        <v>1131</v>
      </c>
      <c r="G473" s="232"/>
      <c r="H473" s="236">
        <v>8.3499999999999996</v>
      </c>
      <c r="I473" s="237"/>
      <c r="J473" s="232"/>
      <c r="K473" s="232"/>
      <c r="L473" s="238"/>
      <c r="M473" s="239"/>
      <c r="N473" s="240"/>
      <c r="O473" s="240"/>
      <c r="P473" s="240"/>
      <c r="Q473" s="240"/>
      <c r="R473" s="240"/>
      <c r="S473" s="240"/>
      <c r="T473" s="241"/>
      <c r="AT473" s="242" t="s">
        <v>144</v>
      </c>
      <c r="AU473" s="242" t="s">
        <v>86</v>
      </c>
      <c r="AV473" s="11" t="s">
        <v>86</v>
      </c>
      <c r="AW473" s="11" t="s">
        <v>39</v>
      </c>
      <c r="AX473" s="11" t="s">
        <v>76</v>
      </c>
      <c r="AY473" s="242" t="s">
        <v>135</v>
      </c>
    </row>
    <row r="474" s="1" customFormat="1" ht="16.5" customHeight="1">
      <c r="B474" s="44"/>
      <c r="C474" s="219" t="s">
        <v>1132</v>
      </c>
      <c r="D474" s="219" t="s">
        <v>137</v>
      </c>
      <c r="E474" s="220" t="s">
        <v>1133</v>
      </c>
      <c r="F474" s="221" t="s">
        <v>1134</v>
      </c>
      <c r="G474" s="222" t="s">
        <v>140</v>
      </c>
      <c r="H474" s="223">
        <v>134.28</v>
      </c>
      <c r="I474" s="224"/>
      <c r="J474" s="225">
        <f>ROUND(I474*H474,2)</f>
        <v>0</v>
      </c>
      <c r="K474" s="221" t="s">
        <v>141</v>
      </c>
      <c r="L474" s="70"/>
      <c r="M474" s="226" t="s">
        <v>21</v>
      </c>
      <c r="N474" s="227" t="s">
        <v>47</v>
      </c>
      <c r="O474" s="45"/>
      <c r="P474" s="228">
        <f>O474*H474</f>
        <v>0</v>
      </c>
      <c r="Q474" s="228">
        <v>0.00029999999999999997</v>
      </c>
      <c r="R474" s="228">
        <f>Q474*H474</f>
        <v>0.040283999999999993</v>
      </c>
      <c r="S474" s="228">
        <v>0</v>
      </c>
      <c r="T474" s="229">
        <f>S474*H474</f>
        <v>0</v>
      </c>
      <c r="AR474" s="22" t="s">
        <v>216</v>
      </c>
      <c r="AT474" s="22" t="s">
        <v>137</v>
      </c>
      <c r="AU474" s="22" t="s">
        <v>86</v>
      </c>
      <c r="AY474" s="22" t="s">
        <v>135</v>
      </c>
      <c r="BE474" s="230">
        <f>IF(N474="základní",J474,0)</f>
        <v>0</v>
      </c>
      <c r="BF474" s="230">
        <f>IF(N474="snížená",J474,0)</f>
        <v>0</v>
      </c>
      <c r="BG474" s="230">
        <f>IF(N474="zákl. přenesená",J474,0)</f>
        <v>0</v>
      </c>
      <c r="BH474" s="230">
        <f>IF(N474="sníž. přenesená",J474,0)</f>
        <v>0</v>
      </c>
      <c r="BI474" s="230">
        <f>IF(N474="nulová",J474,0)</f>
        <v>0</v>
      </c>
      <c r="BJ474" s="22" t="s">
        <v>84</v>
      </c>
      <c r="BK474" s="230">
        <f>ROUND(I474*H474,2)</f>
        <v>0</v>
      </c>
      <c r="BL474" s="22" t="s">
        <v>216</v>
      </c>
      <c r="BM474" s="22" t="s">
        <v>1135</v>
      </c>
    </row>
    <row r="475" s="1" customFormat="1" ht="16.5" customHeight="1">
      <c r="B475" s="44"/>
      <c r="C475" s="219" t="s">
        <v>1136</v>
      </c>
      <c r="D475" s="219" t="s">
        <v>137</v>
      </c>
      <c r="E475" s="220" t="s">
        <v>1137</v>
      </c>
      <c r="F475" s="221" t="s">
        <v>1138</v>
      </c>
      <c r="G475" s="222" t="s">
        <v>212</v>
      </c>
      <c r="H475" s="223">
        <v>70.739999999999995</v>
      </c>
      <c r="I475" s="224"/>
      <c r="J475" s="225">
        <f>ROUND(I475*H475,2)</f>
        <v>0</v>
      </c>
      <c r="K475" s="221" t="s">
        <v>141</v>
      </c>
      <c r="L475" s="70"/>
      <c r="M475" s="226" t="s">
        <v>21</v>
      </c>
      <c r="N475" s="227" t="s">
        <v>47</v>
      </c>
      <c r="O475" s="45"/>
      <c r="P475" s="228">
        <f>O475*H475</f>
        <v>0</v>
      </c>
      <c r="Q475" s="228">
        <v>3.0000000000000001E-05</v>
      </c>
      <c r="R475" s="228">
        <f>Q475*H475</f>
        <v>0.0021221999999999999</v>
      </c>
      <c r="S475" s="228">
        <v>0</v>
      </c>
      <c r="T475" s="229">
        <f>S475*H475</f>
        <v>0</v>
      </c>
      <c r="AR475" s="22" t="s">
        <v>216</v>
      </c>
      <c r="AT475" s="22" t="s">
        <v>137</v>
      </c>
      <c r="AU475" s="22" t="s">
        <v>86</v>
      </c>
      <c r="AY475" s="22" t="s">
        <v>135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22" t="s">
        <v>84</v>
      </c>
      <c r="BK475" s="230">
        <f>ROUND(I475*H475,2)</f>
        <v>0</v>
      </c>
      <c r="BL475" s="22" t="s">
        <v>216</v>
      </c>
      <c r="BM475" s="22" t="s">
        <v>1139</v>
      </c>
    </row>
    <row r="476" s="1" customFormat="1" ht="16.5" customHeight="1">
      <c r="B476" s="44"/>
      <c r="C476" s="219" t="s">
        <v>1140</v>
      </c>
      <c r="D476" s="219" t="s">
        <v>137</v>
      </c>
      <c r="E476" s="220" t="s">
        <v>1141</v>
      </c>
      <c r="F476" s="221" t="s">
        <v>1142</v>
      </c>
      <c r="G476" s="222" t="s">
        <v>382</v>
      </c>
      <c r="H476" s="223">
        <v>150</v>
      </c>
      <c r="I476" s="224"/>
      <c r="J476" s="225">
        <f>ROUND(I476*H476,2)</f>
        <v>0</v>
      </c>
      <c r="K476" s="221" t="s">
        <v>141</v>
      </c>
      <c r="L476" s="70"/>
      <c r="M476" s="226" t="s">
        <v>21</v>
      </c>
      <c r="N476" s="227" t="s">
        <v>47</v>
      </c>
      <c r="O476" s="45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AR476" s="22" t="s">
        <v>216</v>
      </c>
      <c r="AT476" s="22" t="s">
        <v>137</v>
      </c>
      <c r="AU476" s="22" t="s">
        <v>86</v>
      </c>
      <c r="AY476" s="22" t="s">
        <v>135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22" t="s">
        <v>84</v>
      </c>
      <c r="BK476" s="230">
        <f>ROUND(I476*H476,2)</f>
        <v>0</v>
      </c>
      <c r="BL476" s="22" t="s">
        <v>216</v>
      </c>
      <c r="BM476" s="22" t="s">
        <v>1143</v>
      </c>
    </row>
    <row r="477" s="1" customFormat="1" ht="38.25" customHeight="1">
      <c r="B477" s="44"/>
      <c r="C477" s="219" t="s">
        <v>1144</v>
      </c>
      <c r="D477" s="219" t="s">
        <v>137</v>
      </c>
      <c r="E477" s="220" t="s">
        <v>1145</v>
      </c>
      <c r="F477" s="221" t="s">
        <v>1146</v>
      </c>
      <c r="G477" s="222" t="s">
        <v>187</v>
      </c>
      <c r="H477" s="223">
        <v>2.3250000000000002</v>
      </c>
      <c r="I477" s="224"/>
      <c r="J477" s="225">
        <f>ROUND(I477*H477,2)</f>
        <v>0</v>
      </c>
      <c r="K477" s="221" t="s">
        <v>141</v>
      </c>
      <c r="L477" s="70"/>
      <c r="M477" s="226" t="s">
        <v>21</v>
      </c>
      <c r="N477" s="227" t="s">
        <v>47</v>
      </c>
      <c r="O477" s="45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AR477" s="22" t="s">
        <v>216</v>
      </c>
      <c r="AT477" s="22" t="s">
        <v>137</v>
      </c>
      <c r="AU477" s="22" t="s">
        <v>86</v>
      </c>
      <c r="AY477" s="22" t="s">
        <v>135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22" t="s">
        <v>84</v>
      </c>
      <c r="BK477" s="230">
        <f>ROUND(I477*H477,2)</f>
        <v>0</v>
      </c>
      <c r="BL477" s="22" t="s">
        <v>216</v>
      </c>
      <c r="BM477" s="22" t="s">
        <v>1147</v>
      </c>
    </row>
    <row r="478" s="10" customFormat="1" ht="29.88" customHeight="1">
      <c r="B478" s="203"/>
      <c r="C478" s="204"/>
      <c r="D478" s="205" t="s">
        <v>75</v>
      </c>
      <c r="E478" s="217" t="s">
        <v>1148</v>
      </c>
      <c r="F478" s="217" t="s">
        <v>1149</v>
      </c>
      <c r="G478" s="204"/>
      <c r="H478" s="204"/>
      <c r="I478" s="207"/>
      <c r="J478" s="218">
        <f>BK478</f>
        <v>0</v>
      </c>
      <c r="K478" s="204"/>
      <c r="L478" s="209"/>
      <c r="M478" s="210"/>
      <c r="N478" s="211"/>
      <c r="O478" s="211"/>
      <c r="P478" s="212">
        <f>SUM(P479:P482)</f>
        <v>0</v>
      </c>
      <c r="Q478" s="211"/>
      <c r="R478" s="212">
        <f>SUM(R479:R482)</f>
        <v>0.0040699999999999998</v>
      </c>
      <c r="S478" s="211"/>
      <c r="T478" s="213">
        <f>SUM(T479:T482)</f>
        <v>0</v>
      </c>
      <c r="AR478" s="214" t="s">
        <v>86</v>
      </c>
      <c r="AT478" s="215" t="s">
        <v>75</v>
      </c>
      <c r="AU478" s="215" t="s">
        <v>84</v>
      </c>
      <c r="AY478" s="214" t="s">
        <v>135</v>
      </c>
      <c r="BK478" s="216">
        <f>SUM(BK479:BK482)</f>
        <v>0</v>
      </c>
    </row>
    <row r="479" s="1" customFormat="1" ht="16.5" customHeight="1">
      <c r="B479" s="44"/>
      <c r="C479" s="219" t="s">
        <v>1150</v>
      </c>
      <c r="D479" s="219" t="s">
        <v>137</v>
      </c>
      <c r="E479" s="220" t="s">
        <v>1151</v>
      </c>
      <c r="F479" s="221" t="s">
        <v>1152</v>
      </c>
      <c r="G479" s="222" t="s">
        <v>140</v>
      </c>
      <c r="H479" s="223">
        <v>11</v>
      </c>
      <c r="I479" s="224"/>
      <c r="J479" s="225">
        <f>ROUND(I479*H479,2)</f>
        <v>0</v>
      </c>
      <c r="K479" s="221" t="s">
        <v>141</v>
      </c>
      <c r="L479" s="70"/>
      <c r="M479" s="226" t="s">
        <v>21</v>
      </c>
      <c r="N479" s="227" t="s">
        <v>47</v>
      </c>
      <c r="O479" s="45"/>
      <c r="P479" s="228">
        <f>O479*H479</f>
        <v>0</v>
      </c>
      <c r="Q479" s="228">
        <v>0.00013999999999999999</v>
      </c>
      <c r="R479" s="228">
        <f>Q479*H479</f>
        <v>0.0015399999999999999</v>
      </c>
      <c r="S479" s="228">
        <v>0</v>
      </c>
      <c r="T479" s="229">
        <f>S479*H479</f>
        <v>0</v>
      </c>
      <c r="AR479" s="22" t="s">
        <v>216</v>
      </c>
      <c r="AT479" s="22" t="s">
        <v>137</v>
      </c>
      <c r="AU479" s="22" t="s">
        <v>86</v>
      </c>
      <c r="AY479" s="22" t="s">
        <v>135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22" t="s">
        <v>84</v>
      </c>
      <c r="BK479" s="230">
        <f>ROUND(I479*H479,2)</f>
        <v>0</v>
      </c>
      <c r="BL479" s="22" t="s">
        <v>216</v>
      </c>
      <c r="BM479" s="22" t="s">
        <v>1153</v>
      </c>
    </row>
    <row r="480" s="12" customFormat="1">
      <c r="B480" s="253"/>
      <c r="C480" s="254"/>
      <c r="D480" s="233" t="s">
        <v>144</v>
      </c>
      <c r="E480" s="255" t="s">
        <v>21</v>
      </c>
      <c r="F480" s="256" t="s">
        <v>1154</v>
      </c>
      <c r="G480" s="254"/>
      <c r="H480" s="255" t="s">
        <v>21</v>
      </c>
      <c r="I480" s="257"/>
      <c r="J480" s="254"/>
      <c r="K480" s="254"/>
      <c r="L480" s="258"/>
      <c r="M480" s="259"/>
      <c r="N480" s="260"/>
      <c r="O480" s="260"/>
      <c r="P480" s="260"/>
      <c r="Q480" s="260"/>
      <c r="R480" s="260"/>
      <c r="S480" s="260"/>
      <c r="T480" s="261"/>
      <c r="AT480" s="262" t="s">
        <v>144</v>
      </c>
      <c r="AU480" s="262" t="s">
        <v>86</v>
      </c>
      <c r="AV480" s="12" t="s">
        <v>84</v>
      </c>
      <c r="AW480" s="12" t="s">
        <v>39</v>
      </c>
      <c r="AX480" s="12" t="s">
        <v>76</v>
      </c>
      <c r="AY480" s="262" t="s">
        <v>135</v>
      </c>
    </row>
    <row r="481" s="11" customFormat="1">
      <c r="B481" s="231"/>
      <c r="C481" s="232"/>
      <c r="D481" s="233" t="s">
        <v>144</v>
      </c>
      <c r="E481" s="234" t="s">
        <v>21</v>
      </c>
      <c r="F481" s="235" t="s">
        <v>190</v>
      </c>
      <c r="G481" s="232"/>
      <c r="H481" s="236">
        <v>11</v>
      </c>
      <c r="I481" s="237"/>
      <c r="J481" s="232"/>
      <c r="K481" s="232"/>
      <c r="L481" s="238"/>
      <c r="M481" s="239"/>
      <c r="N481" s="240"/>
      <c r="O481" s="240"/>
      <c r="P481" s="240"/>
      <c r="Q481" s="240"/>
      <c r="R481" s="240"/>
      <c r="S481" s="240"/>
      <c r="T481" s="241"/>
      <c r="AT481" s="242" t="s">
        <v>144</v>
      </c>
      <c r="AU481" s="242" t="s">
        <v>86</v>
      </c>
      <c r="AV481" s="11" t="s">
        <v>86</v>
      </c>
      <c r="AW481" s="11" t="s">
        <v>39</v>
      </c>
      <c r="AX481" s="11" t="s">
        <v>76</v>
      </c>
      <c r="AY481" s="242" t="s">
        <v>135</v>
      </c>
    </row>
    <row r="482" s="1" customFormat="1" ht="16.5" customHeight="1">
      <c r="B482" s="44"/>
      <c r="C482" s="219" t="s">
        <v>1155</v>
      </c>
      <c r="D482" s="219" t="s">
        <v>137</v>
      </c>
      <c r="E482" s="220" t="s">
        <v>1156</v>
      </c>
      <c r="F482" s="221" t="s">
        <v>1157</v>
      </c>
      <c r="G482" s="222" t="s">
        <v>140</v>
      </c>
      <c r="H482" s="223">
        <v>11</v>
      </c>
      <c r="I482" s="224"/>
      <c r="J482" s="225">
        <f>ROUND(I482*H482,2)</f>
        <v>0</v>
      </c>
      <c r="K482" s="221" t="s">
        <v>141</v>
      </c>
      <c r="L482" s="70"/>
      <c r="M482" s="226" t="s">
        <v>21</v>
      </c>
      <c r="N482" s="227" t="s">
        <v>47</v>
      </c>
      <c r="O482" s="45"/>
      <c r="P482" s="228">
        <f>O482*H482</f>
        <v>0</v>
      </c>
      <c r="Q482" s="228">
        <v>0.00023000000000000001</v>
      </c>
      <c r="R482" s="228">
        <f>Q482*H482</f>
        <v>0.0025300000000000001</v>
      </c>
      <c r="S482" s="228">
        <v>0</v>
      </c>
      <c r="T482" s="229">
        <f>S482*H482</f>
        <v>0</v>
      </c>
      <c r="AR482" s="22" t="s">
        <v>216</v>
      </c>
      <c r="AT482" s="22" t="s">
        <v>137</v>
      </c>
      <c r="AU482" s="22" t="s">
        <v>86</v>
      </c>
      <c r="AY482" s="22" t="s">
        <v>135</v>
      </c>
      <c r="BE482" s="230">
        <f>IF(N482="základní",J482,0)</f>
        <v>0</v>
      </c>
      <c r="BF482" s="230">
        <f>IF(N482="snížená",J482,0)</f>
        <v>0</v>
      </c>
      <c r="BG482" s="230">
        <f>IF(N482="zákl. přenesená",J482,0)</f>
        <v>0</v>
      </c>
      <c r="BH482" s="230">
        <f>IF(N482="sníž. přenesená",J482,0)</f>
        <v>0</v>
      </c>
      <c r="BI482" s="230">
        <f>IF(N482="nulová",J482,0)</f>
        <v>0</v>
      </c>
      <c r="BJ482" s="22" t="s">
        <v>84</v>
      </c>
      <c r="BK482" s="230">
        <f>ROUND(I482*H482,2)</f>
        <v>0</v>
      </c>
      <c r="BL482" s="22" t="s">
        <v>216</v>
      </c>
      <c r="BM482" s="22" t="s">
        <v>1158</v>
      </c>
    </row>
    <row r="483" s="10" customFormat="1" ht="29.88" customHeight="1">
      <c r="B483" s="203"/>
      <c r="C483" s="204"/>
      <c r="D483" s="205" t="s">
        <v>75</v>
      </c>
      <c r="E483" s="217" t="s">
        <v>1159</v>
      </c>
      <c r="F483" s="217" t="s">
        <v>1160</v>
      </c>
      <c r="G483" s="204"/>
      <c r="H483" s="204"/>
      <c r="I483" s="207"/>
      <c r="J483" s="218">
        <f>BK483</f>
        <v>0</v>
      </c>
      <c r="K483" s="204"/>
      <c r="L483" s="209"/>
      <c r="M483" s="210"/>
      <c r="N483" s="211"/>
      <c r="O483" s="211"/>
      <c r="P483" s="212">
        <f>SUM(P484:P494)</f>
        <v>0</v>
      </c>
      <c r="Q483" s="211"/>
      <c r="R483" s="212">
        <f>SUM(R484:R494)</f>
        <v>0.083783748800000002</v>
      </c>
      <c r="S483" s="211"/>
      <c r="T483" s="213">
        <f>SUM(T484:T494)</f>
        <v>0.0097842199999999997</v>
      </c>
      <c r="AR483" s="214" t="s">
        <v>86</v>
      </c>
      <c r="AT483" s="215" t="s">
        <v>75</v>
      </c>
      <c r="AU483" s="215" t="s">
        <v>84</v>
      </c>
      <c r="AY483" s="214" t="s">
        <v>135</v>
      </c>
      <c r="BK483" s="216">
        <f>SUM(BK484:BK494)</f>
        <v>0</v>
      </c>
    </row>
    <row r="484" s="1" customFormat="1" ht="16.5" customHeight="1">
      <c r="B484" s="44"/>
      <c r="C484" s="219" t="s">
        <v>1161</v>
      </c>
      <c r="D484" s="219" t="s">
        <v>137</v>
      </c>
      <c r="E484" s="220" t="s">
        <v>1162</v>
      </c>
      <c r="F484" s="221" t="s">
        <v>1163</v>
      </c>
      <c r="G484" s="222" t="s">
        <v>140</v>
      </c>
      <c r="H484" s="223">
        <v>131.738</v>
      </c>
      <c r="I484" s="224"/>
      <c r="J484" s="225">
        <f>ROUND(I484*H484,2)</f>
        <v>0</v>
      </c>
      <c r="K484" s="221" t="s">
        <v>141</v>
      </c>
      <c r="L484" s="70"/>
      <c r="M484" s="226" t="s">
        <v>21</v>
      </c>
      <c r="N484" s="227" t="s">
        <v>47</v>
      </c>
      <c r="O484" s="45"/>
      <c r="P484" s="228">
        <f>O484*H484</f>
        <v>0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AR484" s="22" t="s">
        <v>216</v>
      </c>
      <c r="AT484" s="22" t="s">
        <v>137</v>
      </c>
      <c r="AU484" s="22" t="s">
        <v>86</v>
      </c>
      <c r="AY484" s="22" t="s">
        <v>135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22" t="s">
        <v>84</v>
      </c>
      <c r="BK484" s="230">
        <f>ROUND(I484*H484,2)</f>
        <v>0</v>
      </c>
      <c r="BL484" s="22" t="s">
        <v>216</v>
      </c>
      <c r="BM484" s="22" t="s">
        <v>1164</v>
      </c>
    </row>
    <row r="485" s="11" customFormat="1">
      <c r="B485" s="231"/>
      <c r="C485" s="232"/>
      <c r="D485" s="233" t="s">
        <v>144</v>
      </c>
      <c r="E485" s="234" t="s">
        <v>21</v>
      </c>
      <c r="F485" s="235" t="s">
        <v>1165</v>
      </c>
      <c r="G485" s="232"/>
      <c r="H485" s="236">
        <v>131.738</v>
      </c>
      <c r="I485" s="237"/>
      <c r="J485" s="232"/>
      <c r="K485" s="232"/>
      <c r="L485" s="238"/>
      <c r="M485" s="239"/>
      <c r="N485" s="240"/>
      <c r="O485" s="240"/>
      <c r="P485" s="240"/>
      <c r="Q485" s="240"/>
      <c r="R485" s="240"/>
      <c r="S485" s="240"/>
      <c r="T485" s="241"/>
      <c r="AT485" s="242" t="s">
        <v>144</v>
      </c>
      <c r="AU485" s="242" t="s">
        <v>86</v>
      </c>
      <c r="AV485" s="11" t="s">
        <v>86</v>
      </c>
      <c r="AW485" s="11" t="s">
        <v>39</v>
      </c>
      <c r="AX485" s="11" t="s">
        <v>76</v>
      </c>
      <c r="AY485" s="242" t="s">
        <v>135</v>
      </c>
    </row>
    <row r="486" s="1" customFormat="1" ht="16.5" customHeight="1">
      <c r="B486" s="44"/>
      <c r="C486" s="219" t="s">
        <v>1166</v>
      </c>
      <c r="D486" s="219" t="s">
        <v>137</v>
      </c>
      <c r="E486" s="220" t="s">
        <v>1167</v>
      </c>
      <c r="F486" s="221" t="s">
        <v>1168</v>
      </c>
      <c r="G486" s="222" t="s">
        <v>140</v>
      </c>
      <c r="H486" s="223">
        <v>31.562000000000001</v>
      </c>
      <c r="I486" s="224"/>
      <c r="J486" s="225">
        <f>ROUND(I486*H486,2)</f>
        <v>0</v>
      </c>
      <c r="K486" s="221" t="s">
        <v>141</v>
      </c>
      <c r="L486" s="70"/>
      <c r="M486" s="226" t="s">
        <v>21</v>
      </c>
      <c r="N486" s="227" t="s">
        <v>47</v>
      </c>
      <c r="O486" s="45"/>
      <c r="P486" s="228">
        <f>O486*H486</f>
        <v>0</v>
      </c>
      <c r="Q486" s="228">
        <v>0.001</v>
      </c>
      <c r="R486" s="228">
        <f>Q486*H486</f>
        <v>0.031562</v>
      </c>
      <c r="S486" s="228">
        <v>0.00031</v>
      </c>
      <c r="T486" s="229">
        <f>S486*H486</f>
        <v>0.0097842199999999997</v>
      </c>
      <c r="AR486" s="22" t="s">
        <v>216</v>
      </c>
      <c r="AT486" s="22" t="s">
        <v>137</v>
      </c>
      <c r="AU486" s="22" t="s">
        <v>86</v>
      </c>
      <c r="AY486" s="22" t="s">
        <v>135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22" t="s">
        <v>84</v>
      </c>
      <c r="BK486" s="230">
        <f>ROUND(I486*H486,2)</f>
        <v>0</v>
      </c>
      <c r="BL486" s="22" t="s">
        <v>216</v>
      </c>
      <c r="BM486" s="22" t="s">
        <v>1169</v>
      </c>
    </row>
    <row r="487" s="11" customFormat="1">
      <c r="B487" s="231"/>
      <c r="C487" s="232"/>
      <c r="D487" s="233" t="s">
        <v>144</v>
      </c>
      <c r="E487" s="234" t="s">
        <v>21</v>
      </c>
      <c r="F487" s="235" t="s">
        <v>1170</v>
      </c>
      <c r="G487" s="232"/>
      <c r="H487" s="236">
        <v>31.562000000000001</v>
      </c>
      <c r="I487" s="237"/>
      <c r="J487" s="232"/>
      <c r="K487" s="232"/>
      <c r="L487" s="238"/>
      <c r="M487" s="239"/>
      <c r="N487" s="240"/>
      <c r="O487" s="240"/>
      <c r="P487" s="240"/>
      <c r="Q487" s="240"/>
      <c r="R487" s="240"/>
      <c r="S487" s="240"/>
      <c r="T487" s="241"/>
      <c r="AT487" s="242" t="s">
        <v>144</v>
      </c>
      <c r="AU487" s="242" t="s">
        <v>86</v>
      </c>
      <c r="AV487" s="11" t="s">
        <v>86</v>
      </c>
      <c r="AW487" s="11" t="s">
        <v>39</v>
      </c>
      <c r="AX487" s="11" t="s">
        <v>76</v>
      </c>
      <c r="AY487" s="242" t="s">
        <v>135</v>
      </c>
    </row>
    <row r="488" s="1" customFormat="1" ht="16.5" customHeight="1">
      <c r="B488" s="44"/>
      <c r="C488" s="219" t="s">
        <v>1171</v>
      </c>
      <c r="D488" s="219" t="s">
        <v>137</v>
      </c>
      <c r="E488" s="220" t="s">
        <v>1172</v>
      </c>
      <c r="F488" s="221" t="s">
        <v>1173</v>
      </c>
      <c r="G488" s="222" t="s">
        <v>140</v>
      </c>
      <c r="H488" s="223">
        <v>31.562000000000001</v>
      </c>
      <c r="I488" s="224"/>
      <c r="J488" s="225">
        <f>ROUND(I488*H488,2)</f>
        <v>0</v>
      </c>
      <c r="K488" s="221" t="s">
        <v>141</v>
      </c>
      <c r="L488" s="70"/>
      <c r="M488" s="226" t="s">
        <v>21</v>
      </c>
      <c r="N488" s="227" t="s">
        <v>47</v>
      </c>
      <c r="O488" s="45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AR488" s="22" t="s">
        <v>216</v>
      </c>
      <c r="AT488" s="22" t="s">
        <v>137</v>
      </c>
      <c r="AU488" s="22" t="s">
        <v>86</v>
      </c>
      <c r="AY488" s="22" t="s">
        <v>135</v>
      </c>
      <c r="BE488" s="230">
        <f>IF(N488="základní",J488,0)</f>
        <v>0</v>
      </c>
      <c r="BF488" s="230">
        <f>IF(N488="snížená",J488,0)</f>
        <v>0</v>
      </c>
      <c r="BG488" s="230">
        <f>IF(N488="zákl. přenesená",J488,0)</f>
        <v>0</v>
      </c>
      <c r="BH488" s="230">
        <f>IF(N488="sníž. přenesená",J488,0)</f>
        <v>0</v>
      </c>
      <c r="BI488" s="230">
        <f>IF(N488="nulová",J488,0)</f>
        <v>0</v>
      </c>
      <c r="BJ488" s="22" t="s">
        <v>84</v>
      </c>
      <c r="BK488" s="230">
        <f>ROUND(I488*H488,2)</f>
        <v>0</v>
      </c>
      <c r="BL488" s="22" t="s">
        <v>216</v>
      </c>
      <c r="BM488" s="22" t="s">
        <v>1174</v>
      </c>
    </row>
    <row r="489" s="1" customFormat="1" ht="16.5" customHeight="1">
      <c r="B489" s="44"/>
      <c r="C489" s="219" t="s">
        <v>1175</v>
      </c>
      <c r="D489" s="219" t="s">
        <v>137</v>
      </c>
      <c r="E489" s="220" t="s">
        <v>1176</v>
      </c>
      <c r="F489" s="221" t="s">
        <v>1177</v>
      </c>
      <c r="G489" s="222" t="s">
        <v>140</v>
      </c>
      <c r="H489" s="223">
        <v>100.176</v>
      </c>
      <c r="I489" s="224"/>
      <c r="J489" s="225">
        <f>ROUND(I489*H489,2)</f>
        <v>0</v>
      </c>
      <c r="K489" s="221" t="s">
        <v>141</v>
      </c>
      <c r="L489" s="70"/>
      <c r="M489" s="226" t="s">
        <v>21</v>
      </c>
      <c r="N489" s="227" t="s">
        <v>47</v>
      </c>
      <c r="O489" s="45"/>
      <c r="P489" s="228">
        <f>O489*H489</f>
        <v>0</v>
      </c>
      <c r="Q489" s="228">
        <v>0.00020000000000000001</v>
      </c>
      <c r="R489" s="228">
        <f>Q489*H489</f>
        <v>0.020035200000000003</v>
      </c>
      <c r="S489" s="228">
        <v>0</v>
      </c>
      <c r="T489" s="229">
        <f>S489*H489</f>
        <v>0</v>
      </c>
      <c r="AR489" s="22" t="s">
        <v>216</v>
      </c>
      <c r="AT489" s="22" t="s">
        <v>137</v>
      </c>
      <c r="AU489" s="22" t="s">
        <v>86</v>
      </c>
      <c r="AY489" s="22" t="s">
        <v>135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22" t="s">
        <v>84</v>
      </c>
      <c r="BK489" s="230">
        <f>ROUND(I489*H489,2)</f>
        <v>0</v>
      </c>
      <c r="BL489" s="22" t="s">
        <v>216</v>
      </c>
      <c r="BM489" s="22" t="s">
        <v>1178</v>
      </c>
    </row>
    <row r="490" s="1" customFormat="1" ht="25.5" customHeight="1">
      <c r="B490" s="44"/>
      <c r="C490" s="219" t="s">
        <v>1179</v>
      </c>
      <c r="D490" s="219" t="s">
        <v>137</v>
      </c>
      <c r="E490" s="220" t="s">
        <v>1180</v>
      </c>
      <c r="F490" s="221" t="s">
        <v>1181</v>
      </c>
      <c r="G490" s="222" t="s">
        <v>140</v>
      </c>
      <c r="H490" s="223">
        <v>100.176</v>
      </c>
      <c r="I490" s="224"/>
      <c r="J490" s="225">
        <f>ROUND(I490*H490,2)</f>
        <v>0</v>
      </c>
      <c r="K490" s="221" t="s">
        <v>141</v>
      </c>
      <c r="L490" s="70"/>
      <c r="M490" s="226" t="s">
        <v>21</v>
      </c>
      <c r="N490" s="227" t="s">
        <v>47</v>
      </c>
      <c r="O490" s="45"/>
      <c r="P490" s="228">
        <f>O490*H490</f>
        <v>0</v>
      </c>
      <c r="Q490" s="228">
        <v>0.0003213</v>
      </c>
      <c r="R490" s="228">
        <f>Q490*H490</f>
        <v>0.032186548799999999</v>
      </c>
      <c r="S490" s="228">
        <v>0</v>
      </c>
      <c r="T490" s="229">
        <f>S490*H490</f>
        <v>0</v>
      </c>
      <c r="AR490" s="22" t="s">
        <v>216</v>
      </c>
      <c r="AT490" s="22" t="s">
        <v>137</v>
      </c>
      <c r="AU490" s="22" t="s">
        <v>86</v>
      </c>
      <c r="AY490" s="22" t="s">
        <v>135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22" t="s">
        <v>84</v>
      </c>
      <c r="BK490" s="230">
        <f>ROUND(I490*H490,2)</f>
        <v>0</v>
      </c>
      <c r="BL490" s="22" t="s">
        <v>216</v>
      </c>
      <c r="BM490" s="22" t="s">
        <v>1182</v>
      </c>
    </row>
    <row r="491" s="12" customFormat="1">
      <c r="B491" s="253"/>
      <c r="C491" s="254"/>
      <c r="D491" s="233" t="s">
        <v>144</v>
      </c>
      <c r="E491" s="255" t="s">
        <v>21</v>
      </c>
      <c r="F491" s="256" t="s">
        <v>1183</v>
      </c>
      <c r="G491" s="254"/>
      <c r="H491" s="255" t="s">
        <v>21</v>
      </c>
      <c r="I491" s="257"/>
      <c r="J491" s="254"/>
      <c r="K491" s="254"/>
      <c r="L491" s="258"/>
      <c r="M491" s="259"/>
      <c r="N491" s="260"/>
      <c r="O491" s="260"/>
      <c r="P491" s="260"/>
      <c r="Q491" s="260"/>
      <c r="R491" s="260"/>
      <c r="S491" s="260"/>
      <c r="T491" s="261"/>
      <c r="AT491" s="262" t="s">
        <v>144</v>
      </c>
      <c r="AU491" s="262" t="s">
        <v>86</v>
      </c>
      <c r="AV491" s="12" t="s">
        <v>84</v>
      </c>
      <c r="AW491" s="12" t="s">
        <v>39</v>
      </c>
      <c r="AX491" s="12" t="s">
        <v>76</v>
      </c>
      <c r="AY491" s="262" t="s">
        <v>135</v>
      </c>
    </row>
    <row r="492" s="11" customFormat="1">
      <c r="B492" s="231"/>
      <c r="C492" s="232"/>
      <c r="D492" s="233" t="s">
        <v>144</v>
      </c>
      <c r="E492" s="234" t="s">
        <v>21</v>
      </c>
      <c r="F492" s="235" t="s">
        <v>434</v>
      </c>
      <c r="G492" s="232"/>
      <c r="H492" s="236">
        <v>9.7300000000000004</v>
      </c>
      <c r="I492" s="237"/>
      <c r="J492" s="232"/>
      <c r="K492" s="232"/>
      <c r="L492" s="238"/>
      <c r="M492" s="239"/>
      <c r="N492" s="240"/>
      <c r="O492" s="240"/>
      <c r="P492" s="240"/>
      <c r="Q492" s="240"/>
      <c r="R492" s="240"/>
      <c r="S492" s="240"/>
      <c r="T492" s="241"/>
      <c r="AT492" s="242" t="s">
        <v>144</v>
      </c>
      <c r="AU492" s="242" t="s">
        <v>86</v>
      </c>
      <c r="AV492" s="11" t="s">
        <v>86</v>
      </c>
      <c r="AW492" s="11" t="s">
        <v>39</v>
      </c>
      <c r="AX492" s="11" t="s">
        <v>76</v>
      </c>
      <c r="AY492" s="242" t="s">
        <v>135</v>
      </c>
    </row>
    <row r="493" s="12" customFormat="1">
      <c r="B493" s="253"/>
      <c r="C493" s="254"/>
      <c r="D493" s="233" t="s">
        <v>144</v>
      </c>
      <c r="E493" s="255" t="s">
        <v>21</v>
      </c>
      <c r="F493" s="256" t="s">
        <v>683</v>
      </c>
      <c r="G493" s="254"/>
      <c r="H493" s="255" t="s">
        <v>21</v>
      </c>
      <c r="I493" s="257"/>
      <c r="J493" s="254"/>
      <c r="K493" s="254"/>
      <c r="L493" s="258"/>
      <c r="M493" s="259"/>
      <c r="N493" s="260"/>
      <c r="O493" s="260"/>
      <c r="P493" s="260"/>
      <c r="Q493" s="260"/>
      <c r="R493" s="260"/>
      <c r="S493" s="260"/>
      <c r="T493" s="261"/>
      <c r="AT493" s="262" t="s">
        <v>144</v>
      </c>
      <c r="AU493" s="262" t="s">
        <v>86</v>
      </c>
      <c r="AV493" s="12" t="s">
        <v>84</v>
      </c>
      <c r="AW493" s="12" t="s">
        <v>39</v>
      </c>
      <c r="AX493" s="12" t="s">
        <v>76</v>
      </c>
      <c r="AY493" s="262" t="s">
        <v>135</v>
      </c>
    </row>
    <row r="494" s="11" customFormat="1">
      <c r="B494" s="231"/>
      <c r="C494" s="232"/>
      <c r="D494" s="233" t="s">
        <v>144</v>
      </c>
      <c r="E494" s="234" t="s">
        <v>21</v>
      </c>
      <c r="F494" s="235" t="s">
        <v>1184</v>
      </c>
      <c r="G494" s="232"/>
      <c r="H494" s="236">
        <v>90.445999999999998</v>
      </c>
      <c r="I494" s="237"/>
      <c r="J494" s="232"/>
      <c r="K494" s="232"/>
      <c r="L494" s="238"/>
      <c r="M494" s="239"/>
      <c r="N494" s="240"/>
      <c r="O494" s="240"/>
      <c r="P494" s="240"/>
      <c r="Q494" s="240"/>
      <c r="R494" s="240"/>
      <c r="S494" s="240"/>
      <c r="T494" s="241"/>
      <c r="AT494" s="242" t="s">
        <v>144</v>
      </c>
      <c r="AU494" s="242" t="s">
        <v>86</v>
      </c>
      <c r="AV494" s="11" t="s">
        <v>86</v>
      </c>
      <c r="AW494" s="11" t="s">
        <v>39</v>
      </c>
      <c r="AX494" s="11" t="s">
        <v>76</v>
      </c>
      <c r="AY494" s="242" t="s">
        <v>135</v>
      </c>
    </row>
    <row r="495" s="10" customFormat="1" ht="29.88" customHeight="1">
      <c r="B495" s="203"/>
      <c r="C495" s="204"/>
      <c r="D495" s="205" t="s">
        <v>75</v>
      </c>
      <c r="E495" s="217" t="s">
        <v>1185</v>
      </c>
      <c r="F495" s="217" t="s">
        <v>1186</v>
      </c>
      <c r="G495" s="204"/>
      <c r="H495" s="204"/>
      <c r="I495" s="207"/>
      <c r="J495" s="218">
        <f>BK495</f>
        <v>0</v>
      </c>
      <c r="K495" s="204"/>
      <c r="L495" s="209"/>
      <c r="M495" s="210"/>
      <c r="N495" s="211"/>
      <c r="O495" s="211"/>
      <c r="P495" s="212">
        <f>P496</f>
        <v>0</v>
      </c>
      <c r="Q495" s="211"/>
      <c r="R495" s="212">
        <f>R496</f>
        <v>0</v>
      </c>
      <c r="S495" s="211"/>
      <c r="T495" s="213">
        <f>T496</f>
        <v>0</v>
      </c>
      <c r="AR495" s="214" t="s">
        <v>86</v>
      </c>
      <c r="AT495" s="215" t="s">
        <v>75</v>
      </c>
      <c r="AU495" s="215" t="s">
        <v>84</v>
      </c>
      <c r="AY495" s="214" t="s">
        <v>135</v>
      </c>
      <c r="BK495" s="216">
        <f>BK496</f>
        <v>0</v>
      </c>
    </row>
    <row r="496" s="1" customFormat="1" ht="16.5" customHeight="1">
      <c r="B496" s="44"/>
      <c r="C496" s="219" t="s">
        <v>1187</v>
      </c>
      <c r="D496" s="219" t="s">
        <v>137</v>
      </c>
      <c r="E496" s="220" t="s">
        <v>1188</v>
      </c>
      <c r="F496" s="221" t="s">
        <v>1189</v>
      </c>
      <c r="G496" s="222" t="s">
        <v>289</v>
      </c>
      <c r="H496" s="223">
        <v>1</v>
      </c>
      <c r="I496" s="224"/>
      <c r="J496" s="225">
        <f>ROUND(I496*H496,2)</f>
        <v>0</v>
      </c>
      <c r="K496" s="221" t="s">
        <v>21</v>
      </c>
      <c r="L496" s="70"/>
      <c r="M496" s="226" t="s">
        <v>21</v>
      </c>
      <c r="N496" s="227" t="s">
        <v>47</v>
      </c>
      <c r="O496" s="45"/>
      <c r="P496" s="228">
        <f>O496*H496</f>
        <v>0</v>
      </c>
      <c r="Q496" s="228">
        <v>0</v>
      </c>
      <c r="R496" s="228">
        <f>Q496*H496</f>
        <v>0</v>
      </c>
      <c r="S496" s="228">
        <v>0</v>
      </c>
      <c r="T496" s="229">
        <f>S496*H496</f>
        <v>0</v>
      </c>
      <c r="AR496" s="22" t="s">
        <v>216</v>
      </c>
      <c r="AT496" s="22" t="s">
        <v>137</v>
      </c>
      <c r="AU496" s="22" t="s">
        <v>86</v>
      </c>
      <c r="AY496" s="22" t="s">
        <v>135</v>
      </c>
      <c r="BE496" s="230">
        <f>IF(N496="základní",J496,0)</f>
        <v>0</v>
      </c>
      <c r="BF496" s="230">
        <f>IF(N496="snížená",J496,0)</f>
        <v>0</v>
      </c>
      <c r="BG496" s="230">
        <f>IF(N496="zákl. přenesená",J496,0)</f>
        <v>0</v>
      </c>
      <c r="BH496" s="230">
        <f>IF(N496="sníž. přenesená",J496,0)</f>
        <v>0</v>
      </c>
      <c r="BI496" s="230">
        <f>IF(N496="nulová",J496,0)</f>
        <v>0</v>
      </c>
      <c r="BJ496" s="22" t="s">
        <v>84</v>
      </c>
      <c r="BK496" s="230">
        <f>ROUND(I496*H496,2)</f>
        <v>0</v>
      </c>
      <c r="BL496" s="22" t="s">
        <v>216</v>
      </c>
      <c r="BM496" s="22" t="s">
        <v>1190</v>
      </c>
    </row>
    <row r="497" s="10" customFormat="1" ht="29.88" customHeight="1">
      <c r="B497" s="203"/>
      <c r="C497" s="204"/>
      <c r="D497" s="205" t="s">
        <v>75</v>
      </c>
      <c r="E497" s="217" t="s">
        <v>1191</v>
      </c>
      <c r="F497" s="217" t="s">
        <v>1192</v>
      </c>
      <c r="G497" s="204"/>
      <c r="H497" s="204"/>
      <c r="I497" s="207"/>
      <c r="J497" s="218">
        <f>BK497</f>
        <v>0</v>
      </c>
      <c r="K497" s="204"/>
      <c r="L497" s="209"/>
      <c r="M497" s="210"/>
      <c r="N497" s="211"/>
      <c r="O497" s="211"/>
      <c r="P497" s="212">
        <f>P498</f>
        <v>0</v>
      </c>
      <c r="Q497" s="211"/>
      <c r="R497" s="212">
        <f>R498</f>
        <v>0</v>
      </c>
      <c r="S497" s="211"/>
      <c r="T497" s="213">
        <f>T498</f>
        <v>0</v>
      </c>
      <c r="AR497" s="214" t="s">
        <v>86</v>
      </c>
      <c r="AT497" s="215" t="s">
        <v>75</v>
      </c>
      <c r="AU497" s="215" t="s">
        <v>84</v>
      </c>
      <c r="AY497" s="214" t="s">
        <v>135</v>
      </c>
      <c r="BK497" s="216">
        <f>BK498</f>
        <v>0</v>
      </c>
    </row>
    <row r="498" s="1" customFormat="1" ht="16.5" customHeight="1">
      <c r="B498" s="44"/>
      <c r="C498" s="219" t="s">
        <v>1193</v>
      </c>
      <c r="D498" s="219" t="s">
        <v>137</v>
      </c>
      <c r="E498" s="220" t="s">
        <v>1194</v>
      </c>
      <c r="F498" s="221" t="s">
        <v>1195</v>
      </c>
      <c r="G498" s="222" t="s">
        <v>289</v>
      </c>
      <c r="H498" s="223">
        <v>1</v>
      </c>
      <c r="I498" s="224"/>
      <c r="J498" s="225">
        <f>ROUND(I498*H498,2)</f>
        <v>0</v>
      </c>
      <c r="K498" s="221" t="s">
        <v>21</v>
      </c>
      <c r="L498" s="70"/>
      <c r="M498" s="226" t="s">
        <v>21</v>
      </c>
      <c r="N498" s="227" t="s">
        <v>47</v>
      </c>
      <c r="O498" s="45"/>
      <c r="P498" s="228">
        <f>O498*H498</f>
        <v>0</v>
      </c>
      <c r="Q498" s="228">
        <v>0</v>
      </c>
      <c r="R498" s="228">
        <f>Q498*H498</f>
        <v>0</v>
      </c>
      <c r="S498" s="228">
        <v>0</v>
      </c>
      <c r="T498" s="229">
        <f>S498*H498</f>
        <v>0</v>
      </c>
      <c r="AR498" s="22" t="s">
        <v>216</v>
      </c>
      <c r="AT498" s="22" t="s">
        <v>137</v>
      </c>
      <c r="AU498" s="22" t="s">
        <v>86</v>
      </c>
      <c r="AY498" s="22" t="s">
        <v>135</v>
      </c>
      <c r="BE498" s="230">
        <f>IF(N498="základní",J498,0)</f>
        <v>0</v>
      </c>
      <c r="BF498" s="230">
        <f>IF(N498="snížená",J498,0)</f>
        <v>0</v>
      </c>
      <c r="BG498" s="230">
        <f>IF(N498="zákl. přenesená",J498,0)</f>
        <v>0</v>
      </c>
      <c r="BH498" s="230">
        <f>IF(N498="sníž. přenesená",J498,0)</f>
        <v>0</v>
      </c>
      <c r="BI498" s="230">
        <f>IF(N498="nulová",J498,0)</f>
        <v>0</v>
      </c>
      <c r="BJ498" s="22" t="s">
        <v>84</v>
      </c>
      <c r="BK498" s="230">
        <f>ROUND(I498*H498,2)</f>
        <v>0</v>
      </c>
      <c r="BL498" s="22" t="s">
        <v>216</v>
      </c>
      <c r="BM498" s="22" t="s">
        <v>1196</v>
      </c>
    </row>
    <row r="499" s="10" customFormat="1" ht="29.88" customHeight="1">
      <c r="B499" s="203"/>
      <c r="C499" s="204"/>
      <c r="D499" s="205" t="s">
        <v>75</v>
      </c>
      <c r="E499" s="217" t="s">
        <v>1197</v>
      </c>
      <c r="F499" s="217" t="s">
        <v>1198</v>
      </c>
      <c r="G499" s="204"/>
      <c r="H499" s="204"/>
      <c r="I499" s="207"/>
      <c r="J499" s="218">
        <f>BK499</f>
        <v>0</v>
      </c>
      <c r="K499" s="204"/>
      <c r="L499" s="209"/>
      <c r="M499" s="210"/>
      <c r="N499" s="211"/>
      <c r="O499" s="211"/>
      <c r="P499" s="212">
        <f>P500</f>
        <v>0</v>
      </c>
      <c r="Q499" s="211"/>
      <c r="R499" s="212">
        <f>R500</f>
        <v>0</v>
      </c>
      <c r="S499" s="211"/>
      <c r="T499" s="213">
        <f>T500</f>
        <v>0</v>
      </c>
      <c r="AR499" s="214" t="s">
        <v>149</v>
      </c>
      <c r="AT499" s="215" t="s">
        <v>75</v>
      </c>
      <c r="AU499" s="215" t="s">
        <v>84</v>
      </c>
      <c r="AY499" s="214" t="s">
        <v>135</v>
      </c>
      <c r="BK499" s="216">
        <f>BK500</f>
        <v>0</v>
      </c>
    </row>
    <row r="500" s="1" customFormat="1" ht="16.5" customHeight="1">
      <c r="B500" s="44"/>
      <c r="C500" s="219" t="s">
        <v>1199</v>
      </c>
      <c r="D500" s="219" t="s">
        <v>137</v>
      </c>
      <c r="E500" s="220" t="s">
        <v>1200</v>
      </c>
      <c r="F500" s="221" t="s">
        <v>1201</v>
      </c>
      <c r="G500" s="222" t="s">
        <v>289</v>
      </c>
      <c r="H500" s="223">
        <v>1</v>
      </c>
      <c r="I500" s="224"/>
      <c r="J500" s="225">
        <f>ROUND(I500*H500,2)</f>
        <v>0</v>
      </c>
      <c r="K500" s="221" t="s">
        <v>21</v>
      </c>
      <c r="L500" s="70"/>
      <c r="M500" s="226" t="s">
        <v>21</v>
      </c>
      <c r="N500" s="263" t="s">
        <v>47</v>
      </c>
      <c r="O500" s="264"/>
      <c r="P500" s="265">
        <f>O500*H500</f>
        <v>0</v>
      </c>
      <c r="Q500" s="265">
        <v>0</v>
      </c>
      <c r="R500" s="265">
        <f>Q500*H500</f>
        <v>0</v>
      </c>
      <c r="S500" s="265">
        <v>0</v>
      </c>
      <c r="T500" s="266">
        <f>S500*H500</f>
        <v>0</v>
      </c>
      <c r="AR500" s="22" t="s">
        <v>527</v>
      </c>
      <c r="AT500" s="22" t="s">
        <v>137</v>
      </c>
      <c r="AU500" s="22" t="s">
        <v>86</v>
      </c>
      <c r="AY500" s="22" t="s">
        <v>135</v>
      </c>
      <c r="BE500" s="230">
        <f>IF(N500="základní",J500,0)</f>
        <v>0</v>
      </c>
      <c r="BF500" s="230">
        <f>IF(N500="snížená",J500,0)</f>
        <v>0</v>
      </c>
      <c r="BG500" s="230">
        <f>IF(N500="zákl. přenesená",J500,0)</f>
        <v>0</v>
      </c>
      <c r="BH500" s="230">
        <f>IF(N500="sníž. přenesená",J500,0)</f>
        <v>0</v>
      </c>
      <c r="BI500" s="230">
        <f>IF(N500="nulová",J500,0)</f>
        <v>0</v>
      </c>
      <c r="BJ500" s="22" t="s">
        <v>84</v>
      </c>
      <c r="BK500" s="230">
        <f>ROUND(I500*H500,2)</f>
        <v>0</v>
      </c>
      <c r="BL500" s="22" t="s">
        <v>527</v>
      </c>
      <c r="BM500" s="22" t="s">
        <v>1202</v>
      </c>
    </row>
    <row r="501" s="1" customFormat="1" ht="6.96" customHeight="1">
      <c r="B501" s="65"/>
      <c r="C501" s="66"/>
      <c r="D501" s="66"/>
      <c r="E501" s="66"/>
      <c r="F501" s="66"/>
      <c r="G501" s="66"/>
      <c r="H501" s="66"/>
      <c r="I501" s="164"/>
      <c r="J501" s="66"/>
      <c r="K501" s="66"/>
      <c r="L501" s="70"/>
    </row>
  </sheetData>
  <sheetProtection sheet="1" autoFilter="0" formatColumns="0" formatRows="0" objects="1" scenarios="1" spinCount="100000" saltValue="pniVadA/XH9whNQQAiufJNEdij0BuHABMqPren/EcBN8VJNige6RnLzvK/YBLK/8n/pe0o7CVL/LkFRJOAvd6g==" hashValue="iYsFA6vSDpLWkAb6KOuTCFyQxIgChTa/VUBk3yZFzQd63XcrfxUIG4R9BKWjRxSpX7SJ3CVtPz+j4g1o8OS72A==" algorithmName="SHA-512" password="CC35"/>
  <autoFilter ref="C104:K500"/>
  <mergeCells count="10">
    <mergeCell ref="E7:H7"/>
    <mergeCell ref="E9:H9"/>
    <mergeCell ref="E24:H24"/>
    <mergeCell ref="E45:H45"/>
    <mergeCell ref="E47:H47"/>
    <mergeCell ref="J51:J52"/>
    <mergeCell ref="E95:H95"/>
    <mergeCell ref="E97:H97"/>
    <mergeCell ref="G1:H1"/>
    <mergeCell ref="L2:V2"/>
  </mergeCells>
  <hyperlinks>
    <hyperlink ref="F1:G1" location="C2" display="1) Krycí list soupisu"/>
    <hyperlink ref="G1:H1" location="C54" display="2) Rekapitulace"/>
    <hyperlink ref="J1" location="C10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97</v>
      </c>
      <c r="G1" s="137" t="s">
        <v>98</v>
      </c>
      <c r="H1" s="137"/>
      <c r="I1" s="138"/>
      <c r="J1" s="137" t="s">
        <v>99</v>
      </c>
      <c r="K1" s="136" t="s">
        <v>100</v>
      </c>
      <c r="L1" s="137" t="s">
        <v>101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96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86</v>
      </c>
    </row>
    <row r="4" ht="36.96" customHeight="1">
      <c r="B4" s="26"/>
      <c r="C4" s="27"/>
      <c r="D4" s="28" t="s">
        <v>102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sociálního zařízení - 1.etapa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1203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15. 5. 2018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32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33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35</v>
      </c>
      <c r="E20" s="45"/>
      <c r="F20" s="45"/>
      <c r="G20" s="45"/>
      <c r="H20" s="45"/>
      <c r="I20" s="144" t="s">
        <v>28</v>
      </c>
      <c r="J20" s="33" t="s">
        <v>36</v>
      </c>
      <c r="K20" s="49"/>
    </row>
    <row r="21" s="1" customFormat="1" ht="18" customHeight="1">
      <c r="B21" s="44"/>
      <c r="C21" s="45"/>
      <c r="D21" s="45"/>
      <c r="E21" s="33" t="s">
        <v>37</v>
      </c>
      <c r="F21" s="45"/>
      <c r="G21" s="45"/>
      <c r="H21" s="45"/>
      <c r="I21" s="144" t="s">
        <v>31</v>
      </c>
      <c r="J21" s="33" t="s">
        <v>38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40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42</v>
      </c>
      <c r="E27" s="45"/>
      <c r="F27" s="45"/>
      <c r="G27" s="45"/>
      <c r="H27" s="45"/>
      <c r="I27" s="142"/>
      <c r="J27" s="153">
        <f>ROUND(J85,2)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44</v>
      </c>
      <c r="G29" s="45"/>
      <c r="H29" s="45"/>
      <c r="I29" s="154" t="s">
        <v>43</v>
      </c>
      <c r="J29" s="50" t="s">
        <v>45</v>
      </c>
      <c r="K29" s="49"/>
    </row>
    <row r="30" s="1" customFormat="1" ht="14.4" customHeight="1">
      <c r="B30" s="44"/>
      <c r="C30" s="45"/>
      <c r="D30" s="53" t="s">
        <v>46</v>
      </c>
      <c r="E30" s="53" t="s">
        <v>47</v>
      </c>
      <c r="F30" s="155">
        <f>ROUND(SUM(BE85:BE141), 2)</f>
        <v>0</v>
      </c>
      <c r="G30" s="45"/>
      <c r="H30" s="45"/>
      <c r="I30" s="156">
        <v>0.20999999999999999</v>
      </c>
      <c r="J30" s="155">
        <f>ROUND(ROUND((SUM(BE85:BE141)), 2)*I30, 2)</f>
        <v>0</v>
      </c>
      <c r="K30" s="49"/>
    </row>
    <row r="31" s="1" customFormat="1" ht="14.4" customHeight="1">
      <c r="B31" s="44"/>
      <c r="C31" s="45"/>
      <c r="D31" s="45"/>
      <c r="E31" s="53" t="s">
        <v>48</v>
      </c>
      <c r="F31" s="155">
        <f>ROUND(SUM(BF85:BF141), 2)</f>
        <v>0</v>
      </c>
      <c r="G31" s="45"/>
      <c r="H31" s="45"/>
      <c r="I31" s="156">
        <v>0.14999999999999999</v>
      </c>
      <c r="J31" s="155">
        <f>ROUND(ROUND((SUM(BF85:BF141)),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49</v>
      </c>
      <c r="F32" s="155">
        <f>ROUND(SUM(BG85:BG141),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50</v>
      </c>
      <c r="F33" s="155">
        <f>ROUND(SUM(BH85:BH141),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55">
        <f>ROUND(SUM(BI85:BI141),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52</v>
      </c>
      <c r="E36" s="96"/>
      <c r="F36" s="96"/>
      <c r="G36" s="159" t="s">
        <v>53</v>
      </c>
      <c r="H36" s="160" t="s">
        <v>54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sociálního zařízení - 1.etapa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04 - Stavební úpravy topného kanálu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areál SOU Elektronického</v>
      </c>
      <c r="G49" s="45"/>
      <c r="H49" s="45"/>
      <c r="I49" s="144" t="s">
        <v>25</v>
      </c>
      <c r="J49" s="145" t="str">
        <f>IF(J12="","",J12)</f>
        <v>15. 5. 2018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SOUE,Vejprnická 56, Plzeň</v>
      </c>
      <c r="G51" s="45"/>
      <c r="H51" s="45"/>
      <c r="I51" s="144" t="s">
        <v>35</v>
      </c>
      <c r="J51" s="42" t="str">
        <f>E21</f>
        <v>Luboš Beneda,Čižická 279, 332 09 Štěnovice</v>
      </c>
      <c r="K51" s="49"/>
    </row>
    <row r="52" s="1" customFormat="1" ht="14.4" customHeight="1">
      <c r="B52" s="44"/>
      <c r="C52" s="38" t="s">
        <v>33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106</v>
      </c>
      <c r="D54" s="157"/>
      <c r="E54" s="157"/>
      <c r="F54" s="157"/>
      <c r="G54" s="157"/>
      <c r="H54" s="157"/>
      <c r="I54" s="171"/>
      <c r="J54" s="172" t="s">
        <v>107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108</v>
      </c>
      <c r="D56" s="45"/>
      <c r="E56" s="45"/>
      <c r="F56" s="45"/>
      <c r="G56" s="45"/>
      <c r="H56" s="45"/>
      <c r="I56" s="142"/>
      <c r="J56" s="153">
        <f>J85</f>
        <v>0</v>
      </c>
      <c r="K56" s="49"/>
      <c r="AU56" s="22" t="s">
        <v>109</v>
      </c>
    </row>
    <row r="57" s="7" customFormat="1" ht="24.96" customHeight="1">
      <c r="B57" s="175"/>
      <c r="C57" s="176"/>
      <c r="D57" s="177" t="s">
        <v>110</v>
      </c>
      <c r="E57" s="178"/>
      <c r="F57" s="178"/>
      <c r="G57" s="178"/>
      <c r="H57" s="178"/>
      <c r="I57" s="179"/>
      <c r="J57" s="180">
        <f>J86</f>
        <v>0</v>
      </c>
      <c r="K57" s="181"/>
    </row>
    <row r="58" s="8" customFormat="1" ht="19.92" customHeight="1">
      <c r="B58" s="182"/>
      <c r="C58" s="183"/>
      <c r="D58" s="184" t="s">
        <v>1204</v>
      </c>
      <c r="E58" s="185"/>
      <c r="F58" s="185"/>
      <c r="G58" s="185"/>
      <c r="H58" s="185"/>
      <c r="I58" s="186"/>
      <c r="J58" s="187">
        <f>J87</f>
        <v>0</v>
      </c>
      <c r="K58" s="188"/>
    </row>
    <row r="59" s="8" customFormat="1" ht="19.92" customHeight="1">
      <c r="B59" s="182"/>
      <c r="C59" s="183"/>
      <c r="D59" s="184" t="s">
        <v>315</v>
      </c>
      <c r="E59" s="185"/>
      <c r="F59" s="185"/>
      <c r="G59" s="185"/>
      <c r="H59" s="185"/>
      <c r="I59" s="186"/>
      <c r="J59" s="187">
        <f>J90</f>
        <v>0</v>
      </c>
      <c r="K59" s="188"/>
    </row>
    <row r="60" s="8" customFormat="1" ht="19.92" customHeight="1">
      <c r="B60" s="182"/>
      <c r="C60" s="183"/>
      <c r="D60" s="184" t="s">
        <v>114</v>
      </c>
      <c r="E60" s="185"/>
      <c r="F60" s="185"/>
      <c r="G60" s="185"/>
      <c r="H60" s="185"/>
      <c r="I60" s="186"/>
      <c r="J60" s="187">
        <f>J95</f>
        <v>0</v>
      </c>
      <c r="K60" s="188"/>
    </row>
    <row r="61" s="8" customFormat="1" ht="19.92" customHeight="1">
      <c r="B61" s="182"/>
      <c r="C61" s="183"/>
      <c r="D61" s="184" t="s">
        <v>115</v>
      </c>
      <c r="E61" s="185"/>
      <c r="F61" s="185"/>
      <c r="G61" s="185"/>
      <c r="H61" s="185"/>
      <c r="I61" s="186"/>
      <c r="J61" s="187">
        <f>J109</f>
        <v>0</v>
      </c>
      <c r="K61" s="188"/>
    </row>
    <row r="62" s="8" customFormat="1" ht="19.92" customHeight="1">
      <c r="B62" s="182"/>
      <c r="C62" s="183"/>
      <c r="D62" s="184" t="s">
        <v>116</v>
      </c>
      <c r="E62" s="185"/>
      <c r="F62" s="185"/>
      <c r="G62" s="185"/>
      <c r="H62" s="185"/>
      <c r="I62" s="186"/>
      <c r="J62" s="187">
        <f>J115</f>
        <v>0</v>
      </c>
      <c r="K62" s="188"/>
    </row>
    <row r="63" s="7" customFormat="1" ht="24.96" customHeight="1">
      <c r="B63" s="175"/>
      <c r="C63" s="176"/>
      <c r="D63" s="177" t="s">
        <v>320</v>
      </c>
      <c r="E63" s="178"/>
      <c r="F63" s="178"/>
      <c r="G63" s="178"/>
      <c r="H63" s="178"/>
      <c r="I63" s="179"/>
      <c r="J63" s="180">
        <f>J117</f>
        <v>0</v>
      </c>
      <c r="K63" s="181"/>
    </row>
    <row r="64" s="8" customFormat="1" ht="19.92" customHeight="1">
      <c r="B64" s="182"/>
      <c r="C64" s="183"/>
      <c r="D64" s="184" t="s">
        <v>321</v>
      </c>
      <c r="E64" s="185"/>
      <c r="F64" s="185"/>
      <c r="G64" s="185"/>
      <c r="H64" s="185"/>
      <c r="I64" s="186"/>
      <c r="J64" s="187">
        <f>J118</f>
        <v>0</v>
      </c>
      <c r="K64" s="188"/>
    </row>
    <row r="65" s="8" customFormat="1" ht="19.92" customHeight="1">
      <c r="B65" s="182"/>
      <c r="C65" s="183"/>
      <c r="D65" s="184" t="s">
        <v>330</v>
      </c>
      <c r="E65" s="185"/>
      <c r="F65" s="185"/>
      <c r="G65" s="185"/>
      <c r="H65" s="185"/>
      <c r="I65" s="186"/>
      <c r="J65" s="187">
        <f>J129</f>
        <v>0</v>
      </c>
      <c r="K65" s="188"/>
    </row>
    <row r="66" s="1" customFormat="1" ht="21.84" customHeight="1">
      <c r="B66" s="44"/>
      <c r="C66" s="45"/>
      <c r="D66" s="45"/>
      <c r="E66" s="45"/>
      <c r="F66" s="45"/>
      <c r="G66" s="45"/>
      <c r="H66" s="45"/>
      <c r="I66" s="142"/>
      <c r="J66" s="45"/>
      <c r="K66" s="49"/>
    </row>
    <row r="67" s="1" customFormat="1" ht="6.96" customHeight="1">
      <c r="B67" s="65"/>
      <c r="C67" s="66"/>
      <c r="D67" s="66"/>
      <c r="E67" s="66"/>
      <c r="F67" s="66"/>
      <c r="G67" s="66"/>
      <c r="H67" s="66"/>
      <c r="I67" s="164"/>
      <c r="J67" s="66"/>
      <c r="K67" s="67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7"/>
      <c r="J71" s="69"/>
      <c r="K71" s="69"/>
      <c r="L71" s="70"/>
    </row>
    <row r="72" s="1" customFormat="1" ht="36.96" customHeight="1">
      <c r="B72" s="44"/>
      <c r="C72" s="71" t="s">
        <v>119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4.4" customHeight="1">
      <c r="B74" s="44"/>
      <c r="C74" s="74" t="s">
        <v>18</v>
      </c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6.5" customHeight="1">
      <c r="B75" s="44"/>
      <c r="C75" s="72"/>
      <c r="D75" s="72"/>
      <c r="E75" s="190" t="str">
        <f>E7</f>
        <v>Rekonstrukce sociálního zařízení - 1.etapa</v>
      </c>
      <c r="F75" s="74"/>
      <c r="G75" s="74"/>
      <c r="H75" s="74"/>
      <c r="I75" s="189"/>
      <c r="J75" s="72"/>
      <c r="K75" s="72"/>
      <c r="L75" s="70"/>
    </row>
    <row r="76" s="1" customFormat="1" ht="14.4" customHeight="1">
      <c r="B76" s="44"/>
      <c r="C76" s="74" t="s">
        <v>103</v>
      </c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7.25" customHeight="1">
      <c r="B77" s="44"/>
      <c r="C77" s="72"/>
      <c r="D77" s="72"/>
      <c r="E77" s="80" t="str">
        <f>E9</f>
        <v>04 - Stavební úpravy topného kanálu</v>
      </c>
      <c r="F77" s="72"/>
      <c r="G77" s="72"/>
      <c r="H77" s="72"/>
      <c r="I77" s="189"/>
      <c r="J77" s="72"/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 ht="18" customHeight="1">
      <c r="B79" s="44"/>
      <c r="C79" s="74" t="s">
        <v>23</v>
      </c>
      <c r="D79" s="72"/>
      <c r="E79" s="72"/>
      <c r="F79" s="191" t="str">
        <f>F12</f>
        <v>areál SOU Elektronického</v>
      </c>
      <c r="G79" s="72"/>
      <c r="H79" s="72"/>
      <c r="I79" s="192" t="s">
        <v>25</v>
      </c>
      <c r="J79" s="83" t="str">
        <f>IF(J12="","",J12)</f>
        <v>15. 5. 2018</v>
      </c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>
      <c r="B81" s="44"/>
      <c r="C81" s="74" t="s">
        <v>27</v>
      </c>
      <c r="D81" s="72"/>
      <c r="E81" s="72"/>
      <c r="F81" s="191" t="str">
        <f>E15</f>
        <v>SOUE,Vejprnická 56, Plzeň</v>
      </c>
      <c r="G81" s="72"/>
      <c r="H81" s="72"/>
      <c r="I81" s="192" t="s">
        <v>35</v>
      </c>
      <c r="J81" s="191" t="str">
        <f>E21</f>
        <v>Luboš Beneda,Čižická 279, 332 09 Štěnovice</v>
      </c>
      <c r="K81" s="72"/>
      <c r="L81" s="70"/>
    </row>
    <row r="82" s="1" customFormat="1" ht="14.4" customHeight="1">
      <c r="B82" s="44"/>
      <c r="C82" s="74" t="s">
        <v>33</v>
      </c>
      <c r="D82" s="72"/>
      <c r="E82" s="72"/>
      <c r="F82" s="191" t="str">
        <f>IF(E18="","",E18)</f>
        <v/>
      </c>
      <c r="G82" s="72"/>
      <c r="H82" s="72"/>
      <c r="I82" s="189"/>
      <c r="J82" s="72"/>
      <c r="K82" s="72"/>
      <c r="L82" s="70"/>
    </row>
    <row r="83" s="1" customFormat="1" ht="10.32" customHeight="1">
      <c r="B83" s="44"/>
      <c r="C83" s="72"/>
      <c r="D83" s="72"/>
      <c r="E83" s="72"/>
      <c r="F83" s="72"/>
      <c r="G83" s="72"/>
      <c r="H83" s="72"/>
      <c r="I83" s="189"/>
      <c r="J83" s="72"/>
      <c r="K83" s="72"/>
      <c r="L83" s="70"/>
    </row>
    <row r="84" s="9" customFormat="1" ht="29.28" customHeight="1">
      <c r="B84" s="193"/>
      <c r="C84" s="194" t="s">
        <v>120</v>
      </c>
      <c r="D84" s="195" t="s">
        <v>61</v>
      </c>
      <c r="E84" s="195" t="s">
        <v>57</v>
      </c>
      <c r="F84" s="195" t="s">
        <v>121</v>
      </c>
      <c r="G84" s="195" t="s">
        <v>122</v>
      </c>
      <c r="H84" s="195" t="s">
        <v>123</v>
      </c>
      <c r="I84" s="196" t="s">
        <v>124</v>
      </c>
      <c r="J84" s="195" t="s">
        <v>107</v>
      </c>
      <c r="K84" s="197" t="s">
        <v>125</v>
      </c>
      <c r="L84" s="198"/>
      <c r="M84" s="100" t="s">
        <v>126</v>
      </c>
      <c r="N84" s="101" t="s">
        <v>46</v>
      </c>
      <c r="O84" s="101" t="s">
        <v>127</v>
      </c>
      <c r="P84" s="101" t="s">
        <v>128</v>
      </c>
      <c r="Q84" s="101" t="s">
        <v>129</v>
      </c>
      <c r="R84" s="101" t="s">
        <v>130</v>
      </c>
      <c r="S84" s="101" t="s">
        <v>131</v>
      </c>
      <c r="T84" s="102" t="s">
        <v>132</v>
      </c>
    </row>
    <row r="85" s="1" customFormat="1" ht="29.28" customHeight="1">
      <c r="B85" s="44"/>
      <c r="C85" s="106" t="s">
        <v>108</v>
      </c>
      <c r="D85" s="72"/>
      <c r="E85" s="72"/>
      <c r="F85" s="72"/>
      <c r="G85" s="72"/>
      <c r="H85" s="72"/>
      <c r="I85" s="189"/>
      <c r="J85" s="199">
        <f>BK85</f>
        <v>0</v>
      </c>
      <c r="K85" s="72"/>
      <c r="L85" s="70"/>
      <c r="M85" s="103"/>
      <c r="N85" s="104"/>
      <c r="O85" s="104"/>
      <c r="P85" s="200">
        <f>P86+P117</f>
        <v>0</v>
      </c>
      <c r="Q85" s="104"/>
      <c r="R85" s="200">
        <f>R86+R117</f>
        <v>12.349700379999998</v>
      </c>
      <c r="S85" s="104"/>
      <c r="T85" s="201">
        <f>T86+T117</f>
        <v>14.007655060000001</v>
      </c>
      <c r="AT85" s="22" t="s">
        <v>75</v>
      </c>
      <c r="AU85" s="22" t="s">
        <v>109</v>
      </c>
      <c r="BK85" s="202">
        <f>BK86+BK117</f>
        <v>0</v>
      </c>
    </row>
    <row r="86" s="10" customFormat="1" ht="37.44" customHeight="1">
      <c r="B86" s="203"/>
      <c r="C86" s="204"/>
      <c r="D86" s="205" t="s">
        <v>75</v>
      </c>
      <c r="E86" s="206" t="s">
        <v>133</v>
      </c>
      <c r="F86" s="206" t="s">
        <v>134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P87+P90+P95+P109+P115</f>
        <v>0</v>
      </c>
      <c r="Q86" s="211"/>
      <c r="R86" s="212">
        <f>R87+R90+R95+R109+R115</f>
        <v>10.667532679999999</v>
      </c>
      <c r="S86" s="211"/>
      <c r="T86" s="213">
        <f>T87+T90+T95+T109+T115</f>
        <v>14.007655060000001</v>
      </c>
      <c r="AR86" s="214" t="s">
        <v>84</v>
      </c>
      <c r="AT86" s="215" t="s">
        <v>75</v>
      </c>
      <c r="AU86" s="215" t="s">
        <v>76</v>
      </c>
      <c r="AY86" s="214" t="s">
        <v>135</v>
      </c>
      <c r="BK86" s="216">
        <f>BK87+BK90+BK95+BK109+BK115</f>
        <v>0</v>
      </c>
    </row>
    <row r="87" s="10" customFormat="1" ht="19.92" customHeight="1">
      <c r="B87" s="203"/>
      <c r="C87" s="204"/>
      <c r="D87" s="205" t="s">
        <v>75</v>
      </c>
      <c r="E87" s="217" t="s">
        <v>142</v>
      </c>
      <c r="F87" s="217" t="s">
        <v>1205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SUM(P88:P89)</f>
        <v>0</v>
      </c>
      <c r="Q87" s="211"/>
      <c r="R87" s="212">
        <f>SUM(R88:R89)</f>
        <v>0.50949</v>
      </c>
      <c r="S87" s="211"/>
      <c r="T87" s="213">
        <f>SUM(T88:T89)</f>
        <v>0</v>
      </c>
      <c r="AR87" s="214" t="s">
        <v>84</v>
      </c>
      <c r="AT87" s="215" t="s">
        <v>75</v>
      </c>
      <c r="AU87" s="215" t="s">
        <v>84</v>
      </c>
      <c r="AY87" s="214" t="s">
        <v>135</v>
      </c>
      <c r="BK87" s="216">
        <f>SUM(BK88:BK89)</f>
        <v>0</v>
      </c>
    </row>
    <row r="88" s="1" customFormat="1" ht="38.25" customHeight="1">
      <c r="B88" s="44"/>
      <c r="C88" s="219" t="s">
        <v>84</v>
      </c>
      <c r="D88" s="219" t="s">
        <v>137</v>
      </c>
      <c r="E88" s="220" t="s">
        <v>1206</v>
      </c>
      <c r="F88" s="221" t="s">
        <v>1207</v>
      </c>
      <c r="G88" s="222" t="s">
        <v>382</v>
      </c>
      <c r="H88" s="223">
        <v>111</v>
      </c>
      <c r="I88" s="224"/>
      <c r="J88" s="225">
        <f>ROUND(I88*H88,2)</f>
        <v>0</v>
      </c>
      <c r="K88" s="221" t="s">
        <v>141</v>
      </c>
      <c r="L88" s="70"/>
      <c r="M88" s="226" t="s">
        <v>21</v>
      </c>
      <c r="N88" s="227" t="s">
        <v>47</v>
      </c>
      <c r="O88" s="45"/>
      <c r="P88" s="228">
        <f>O88*H88</f>
        <v>0</v>
      </c>
      <c r="Q88" s="228">
        <v>0.0045900000000000003</v>
      </c>
      <c r="R88" s="228">
        <f>Q88*H88</f>
        <v>0.50949</v>
      </c>
      <c r="S88" s="228">
        <v>0</v>
      </c>
      <c r="T88" s="229">
        <f>S88*H88</f>
        <v>0</v>
      </c>
      <c r="AR88" s="22" t="s">
        <v>142</v>
      </c>
      <c r="AT88" s="22" t="s">
        <v>137</v>
      </c>
      <c r="AU88" s="22" t="s">
        <v>86</v>
      </c>
      <c r="AY88" s="22" t="s">
        <v>135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84</v>
      </c>
      <c r="BK88" s="230">
        <f>ROUND(I88*H88,2)</f>
        <v>0</v>
      </c>
      <c r="BL88" s="22" t="s">
        <v>142</v>
      </c>
      <c r="BM88" s="22" t="s">
        <v>1208</v>
      </c>
    </row>
    <row r="89" s="11" customFormat="1">
      <c r="B89" s="231"/>
      <c r="C89" s="232"/>
      <c r="D89" s="233" t="s">
        <v>144</v>
      </c>
      <c r="E89" s="234" t="s">
        <v>21</v>
      </c>
      <c r="F89" s="235" t="s">
        <v>1209</v>
      </c>
      <c r="G89" s="232"/>
      <c r="H89" s="236">
        <v>111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144</v>
      </c>
      <c r="AU89" s="242" t="s">
        <v>86</v>
      </c>
      <c r="AV89" s="11" t="s">
        <v>86</v>
      </c>
      <c r="AW89" s="11" t="s">
        <v>39</v>
      </c>
      <c r="AX89" s="11" t="s">
        <v>76</v>
      </c>
      <c r="AY89" s="242" t="s">
        <v>135</v>
      </c>
    </row>
    <row r="90" s="10" customFormat="1" ht="29.88" customHeight="1">
      <c r="B90" s="203"/>
      <c r="C90" s="204"/>
      <c r="D90" s="205" t="s">
        <v>75</v>
      </c>
      <c r="E90" s="217" t="s">
        <v>497</v>
      </c>
      <c r="F90" s="217" t="s">
        <v>498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SUM(P91:P94)</f>
        <v>0</v>
      </c>
      <c r="Q90" s="211"/>
      <c r="R90" s="212">
        <f>SUM(R91:R94)</f>
        <v>10.158042679999999</v>
      </c>
      <c r="S90" s="211"/>
      <c r="T90" s="213">
        <f>SUM(T91:T94)</f>
        <v>0</v>
      </c>
      <c r="AR90" s="214" t="s">
        <v>84</v>
      </c>
      <c r="AT90" s="215" t="s">
        <v>75</v>
      </c>
      <c r="AU90" s="215" t="s">
        <v>84</v>
      </c>
      <c r="AY90" s="214" t="s">
        <v>135</v>
      </c>
      <c r="BK90" s="216">
        <f>SUM(BK91:BK94)</f>
        <v>0</v>
      </c>
    </row>
    <row r="91" s="1" customFormat="1" ht="16.5" customHeight="1">
      <c r="B91" s="44"/>
      <c r="C91" s="219" t="s">
        <v>86</v>
      </c>
      <c r="D91" s="219" t="s">
        <v>137</v>
      </c>
      <c r="E91" s="220" t="s">
        <v>500</v>
      </c>
      <c r="F91" s="221" t="s">
        <v>501</v>
      </c>
      <c r="G91" s="222" t="s">
        <v>152</v>
      </c>
      <c r="H91" s="223">
        <v>4.5019999999999998</v>
      </c>
      <c r="I91" s="224"/>
      <c r="J91" s="225">
        <f>ROUND(I91*H91,2)</f>
        <v>0</v>
      </c>
      <c r="K91" s="221" t="s">
        <v>141</v>
      </c>
      <c r="L91" s="70"/>
      <c r="M91" s="226" t="s">
        <v>21</v>
      </c>
      <c r="N91" s="227" t="s">
        <v>47</v>
      </c>
      <c r="O91" s="45"/>
      <c r="P91" s="228">
        <f>O91*H91</f>
        <v>0</v>
      </c>
      <c r="Q91" s="228">
        <v>2.2563399999999998</v>
      </c>
      <c r="R91" s="228">
        <f>Q91*H91</f>
        <v>10.158042679999999</v>
      </c>
      <c r="S91" s="228">
        <v>0</v>
      </c>
      <c r="T91" s="229">
        <f>S91*H91</f>
        <v>0</v>
      </c>
      <c r="AR91" s="22" t="s">
        <v>142</v>
      </c>
      <c r="AT91" s="22" t="s">
        <v>137</v>
      </c>
      <c r="AU91" s="22" t="s">
        <v>86</v>
      </c>
      <c r="AY91" s="22" t="s">
        <v>135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84</v>
      </c>
      <c r="BK91" s="230">
        <f>ROUND(I91*H91,2)</f>
        <v>0</v>
      </c>
      <c r="BL91" s="22" t="s">
        <v>142</v>
      </c>
      <c r="BM91" s="22" t="s">
        <v>1210</v>
      </c>
    </row>
    <row r="92" s="11" customFormat="1">
      <c r="B92" s="231"/>
      <c r="C92" s="232"/>
      <c r="D92" s="233" t="s">
        <v>144</v>
      </c>
      <c r="E92" s="234" t="s">
        <v>21</v>
      </c>
      <c r="F92" s="235" t="s">
        <v>1211</v>
      </c>
      <c r="G92" s="232"/>
      <c r="H92" s="236">
        <v>4.0259999999999998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144</v>
      </c>
      <c r="AU92" s="242" t="s">
        <v>86</v>
      </c>
      <c r="AV92" s="11" t="s">
        <v>86</v>
      </c>
      <c r="AW92" s="11" t="s">
        <v>39</v>
      </c>
      <c r="AX92" s="11" t="s">
        <v>76</v>
      </c>
      <c r="AY92" s="242" t="s">
        <v>135</v>
      </c>
    </row>
    <row r="93" s="11" customFormat="1">
      <c r="B93" s="231"/>
      <c r="C93" s="232"/>
      <c r="D93" s="233" t="s">
        <v>144</v>
      </c>
      <c r="E93" s="234" t="s">
        <v>21</v>
      </c>
      <c r="F93" s="235" t="s">
        <v>1212</v>
      </c>
      <c r="G93" s="232"/>
      <c r="H93" s="236">
        <v>0.11500000000000001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144</v>
      </c>
      <c r="AU93" s="242" t="s">
        <v>86</v>
      </c>
      <c r="AV93" s="11" t="s">
        <v>86</v>
      </c>
      <c r="AW93" s="11" t="s">
        <v>39</v>
      </c>
      <c r="AX93" s="11" t="s">
        <v>76</v>
      </c>
      <c r="AY93" s="242" t="s">
        <v>135</v>
      </c>
    </row>
    <row r="94" s="11" customFormat="1">
      <c r="B94" s="231"/>
      <c r="C94" s="232"/>
      <c r="D94" s="233" t="s">
        <v>144</v>
      </c>
      <c r="E94" s="234" t="s">
        <v>21</v>
      </c>
      <c r="F94" s="235" t="s">
        <v>1213</v>
      </c>
      <c r="G94" s="232"/>
      <c r="H94" s="236">
        <v>0.36099999999999999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144</v>
      </c>
      <c r="AU94" s="242" t="s">
        <v>86</v>
      </c>
      <c r="AV94" s="11" t="s">
        <v>86</v>
      </c>
      <c r="AW94" s="11" t="s">
        <v>39</v>
      </c>
      <c r="AX94" s="11" t="s">
        <v>76</v>
      </c>
      <c r="AY94" s="242" t="s">
        <v>135</v>
      </c>
    </row>
    <row r="95" s="10" customFormat="1" ht="29.88" customHeight="1">
      <c r="B95" s="203"/>
      <c r="C95" s="204"/>
      <c r="D95" s="205" t="s">
        <v>75</v>
      </c>
      <c r="E95" s="217" t="s">
        <v>228</v>
      </c>
      <c r="F95" s="217" t="s">
        <v>229</v>
      </c>
      <c r="G95" s="204"/>
      <c r="H95" s="204"/>
      <c r="I95" s="207"/>
      <c r="J95" s="218">
        <f>BK95</f>
        <v>0</v>
      </c>
      <c r="K95" s="204"/>
      <c r="L95" s="209"/>
      <c r="M95" s="210"/>
      <c r="N95" s="211"/>
      <c r="O95" s="211"/>
      <c r="P95" s="212">
        <f>SUM(P96:P108)</f>
        <v>0</v>
      </c>
      <c r="Q95" s="211"/>
      <c r="R95" s="212">
        <f>SUM(R96:R108)</f>
        <v>0</v>
      </c>
      <c r="S95" s="211"/>
      <c r="T95" s="213">
        <f>SUM(T96:T108)</f>
        <v>14.007655060000001</v>
      </c>
      <c r="AR95" s="214" t="s">
        <v>84</v>
      </c>
      <c r="AT95" s="215" t="s">
        <v>75</v>
      </c>
      <c r="AU95" s="215" t="s">
        <v>84</v>
      </c>
      <c r="AY95" s="214" t="s">
        <v>135</v>
      </c>
      <c r="BK95" s="216">
        <f>SUM(BK96:BK108)</f>
        <v>0</v>
      </c>
    </row>
    <row r="96" s="1" customFormat="1" ht="16.5" customHeight="1">
      <c r="B96" s="44"/>
      <c r="C96" s="219" t="s">
        <v>149</v>
      </c>
      <c r="D96" s="219" t="s">
        <v>137</v>
      </c>
      <c r="E96" s="220" t="s">
        <v>617</v>
      </c>
      <c r="F96" s="221" t="s">
        <v>618</v>
      </c>
      <c r="G96" s="222" t="s">
        <v>140</v>
      </c>
      <c r="H96" s="223">
        <v>40.255000000000003</v>
      </c>
      <c r="I96" s="224"/>
      <c r="J96" s="225">
        <f>ROUND(I96*H96,2)</f>
        <v>0</v>
      </c>
      <c r="K96" s="221" t="s">
        <v>141</v>
      </c>
      <c r="L96" s="70"/>
      <c r="M96" s="226" t="s">
        <v>21</v>
      </c>
      <c r="N96" s="227" t="s">
        <v>47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0.0040000000000000001</v>
      </c>
      <c r="T96" s="229">
        <f>S96*H96</f>
        <v>0.16102000000000002</v>
      </c>
      <c r="AR96" s="22" t="s">
        <v>142</v>
      </c>
      <c r="AT96" s="22" t="s">
        <v>137</v>
      </c>
      <c r="AU96" s="22" t="s">
        <v>86</v>
      </c>
      <c r="AY96" s="22" t="s">
        <v>135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84</v>
      </c>
      <c r="BK96" s="230">
        <f>ROUND(I96*H96,2)</f>
        <v>0</v>
      </c>
      <c r="BL96" s="22" t="s">
        <v>142</v>
      </c>
      <c r="BM96" s="22" t="s">
        <v>1214</v>
      </c>
    </row>
    <row r="97" s="11" customFormat="1">
      <c r="B97" s="231"/>
      <c r="C97" s="232"/>
      <c r="D97" s="233" t="s">
        <v>144</v>
      </c>
      <c r="E97" s="234" t="s">
        <v>21</v>
      </c>
      <c r="F97" s="235" t="s">
        <v>1215</v>
      </c>
      <c r="G97" s="232"/>
      <c r="H97" s="236">
        <v>40.255000000000003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144</v>
      </c>
      <c r="AU97" s="242" t="s">
        <v>86</v>
      </c>
      <c r="AV97" s="11" t="s">
        <v>86</v>
      </c>
      <c r="AW97" s="11" t="s">
        <v>39</v>
      </c>
      <c r="AX97" s="11" t="s">
        <v>76</v>
      </c>
      <c r="AY97" s="242" t="s">
        <v>135</v>
      </c>
    </row>
    <row r="98" s="1" customFormat="1" ht="16.5" customHeight="1">
      <c r="B98" s="44"/>
      <c r="C98" s="219" t="s">
        <v>142</v>
      </c>
      <c r="D98" s="219" t="s">
        <v>137</v>
      </c>
      <c r="E98" s="220" t="s">
        <v>254</v>
      </c>
      <c r="F98" s="221" t="s">
        <v>255</v>
      </c>
      <c r="G98" s="222" t="s">
        <v>152</v>
      </c>
      <c r="H98" s="223">
        <v>2.8180000000000001</v>
      </c>
      <c r="I98" s="224"/>
      <c r="J98" s="225">
        <f>ROUND(I98*H98,2)</f>
        <v>0</v>
      </c>
      <c r="K98" s="221" t="s">
        <v>141</v>
      </c>
      <c r="L98" s="70"/>
      <c r="M98" s="226" t="s">
        <v>21</v>
      </c>
      <c r="N98" s="227" t="s">
        <v>47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142</v>
      </c>
      <c r="AT98" s="22" t="s">
        <v>137</v>
      </c>
      <c r="AU98" s="22" t="s">
        <v>86</v>
      </c>
      <c r="AY98" s="22" t="s">
        <v>135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84</v>
      </c>
      <c r="BK98" s="230">
        <f>ROUND(I98*H98,2)</f>
        <v>0</v>
      </c>
      <c r="BL98" s="22" t="s">
        <v>142</v>
      </c>
      <c r="BM98" s="22" t="s">
        <v>1216</v>
      </c>
    </row>
    <row r="99" s="11" customFormat="1">
      <c r="B99" s="231"/>
      <c r="C99" s="232"/>
      <c r="D99" s="233" t="s">
        <v>144</v>
      </c>
      <c r="E99" s="234" t="s">
        <v>21</v>
      </c>
      <c r="F99" s="235" t="s">
        <v>1217</v>
      </c>
      <c r="G99" s="232"/>
      <c r="H99" s="236">
        <v>2.8180000000000001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144</v>
      </c>
      <c r="AU99" s="242" t="s">
        <v>86</v>
      </c>
      <c r="AV99" s="11" t="s">
        <v>86</v>
      </c>
      <c r="AW99" s="11" t="s">
        <v>39</v>
      </c>
      <c r="AX99" s="11" t="s">
        <v>76</v>
      </c>
      <c r="AY99" s="242" t="s">
        <v>135</v>
      </c>
    </row>
    <row r="100" s="1" customFormat="1" ht="16.5" customHeight="1">
      <c r="B100" s="44"/>
      <c r="C100" s="219" t="s">
        <v>159</v>
      </c>
      <c r="D100" s="219" t="s">
        <v>137</v>
      </c>
      <c r="E100" s="220" t="s">
        <v>672</v>
      </c>
      <c r="F100" s="221" t="s">
        <v>1218</v>
      </c>
      <c r="G100" s="222" t="s">
        <v>140</v>
      </c>
      <c r="H100" s="223">
        <v>45.018000000000001</v>
      </c>
      <c r="I100" s="224"/>
      <c r="J100" s="225">
        <f>ROUND(I100*H100,2)</f>
        <v>0</v>
      </c>
      <c r="K100" s="221" t="s">
        <v>141</v>
      </c>
      <c r="L100" s="70"/>
      <c r="M100" s="226" t="s">
        <v>21</v>
      </c>
      <c r="N100" s="227" t="s">
        <v>47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0.083169999999999994</v>
      </c>
      <c r="T100" s="229">
        <f>S100*H100</f>
        <v>3.74414706</v>
      </c>
      <c r="AR100" s="22" t="s">
        <v>142</v>
      </c>
      <c r="AT100" s="22" t="s">
        <v>137</v>
      </c>
      <c r="AU100" s="22" t="s">
        <v>86</v>
      </c>
      <c r="AY100" s="22" t="s">
        <v>135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84</v>
      </c>
      <c r="BK100" s="230">
        <f>ROUND(I100*H100,2)</f>
        <v>0</v>
      </c>
      <c r="BL100" s="22" t="s">
        <v>142</v>
      </c>
      <c r="BM100" s="22" t="s">
        <v>1219</v>
      </c>
    </row>
    <row r="101" s="11" customFormat="1">
      <c r="B101" s="231"/>
      <c r="C101" s="232"/>
      <c r="D101" s="233" t="s">
        <v>144</v>
      </c>
      <c r="E101" s="234" t="s">
        <v>21</v>
      </c>
      <c r="F101" s="235" t="s">
        <v>1215</v>
      </c>
      <c r="G101" s="232"/>
      <c r="H101" s="236">
        <v>40.255000000000003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144</v>
      </c>
      <c r="AU101" s="242" t="s">
        <v>86</v>
      </c>
      <c r="AV101" s="11" t="s">
        <v>86</v>
      </c>
      <c r="AW101" s="11" t="s">
        <v>39</v>
      </c>
      <c r="AX101" s="11" t="s">
        <v>76</v>
      </c>
      <c r="AY101" s="242" t="s">
        <v>135</v>
      </c>
    </row>
    <row r="102" s="11" customFormat="1">
      <c r="B102" s="231"/>
      <c r="C102" s="232"/>
      <c r="D102" s="233" t="s">
        <v>144</v>
      </c>
      <c r="E102" s="234" t="s">
        <v>21</v>
      </c>
      <c r="F102" s="235" t="s">
        <v>1220</v>
      </c>
      <c r="G102" s="232"/>
      <c r="H102" s="236">
        <v>1.1499999999999999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144</v>
      </c>
      <c r="AU102" s="242" t="s">
        <v>86</v>
      </c>
      <c r="AV102" s="11" t="s">
        <v>86</v>
      </c>
      <c r="AW102" s="11" t="s">
        <v>39</v>
      </c>
      <c r="AX102" s="11" t="s">
        <v>76</v>
      </c>
      <c r="AY102" s="242" t="s">
        <v>135</v>
      </c>
    </row>
    <row r="103" s="11" customFormat="1">
      <c r="B103" s="231"/>
      <c r="C103" s="232"/>
      <c r="D103" s="233" t="s">
        <v>144</v>
      </c>
      <c r="E103" s="234" t="s">
        <v>21</v>
      </c>
      <c r="F103" s="235" t="s">
        <v>1221</v>
      </c>
      <c r="G103" s="232"/>
      <c r="H103" s="236">
        <v>3.613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144</v>
      </c>
      <c r="AU103" s="242" t="s">
        <v>86</v>
      </c>
      <c r="AV103" s="11" t="s">
        <v>86</v>
      </c>
      <c r="AW103" s="11" t="s">
        <v>39</v>
      </c>
      <c r="AX103" s="11" t="s">
        <v>76</v>
      </c>
      <c r="AY103" s="242" t="s">
        <v>135</v>
      </c>
    </row>
    <row r="104" s="1" customFormat="1" ht="25.5" customHeight="1">
      <c r="B104" s="44"/>
      <c r="C104" s="219" t="s">
        <v>164</v>
      </c>
      <c r="D104" s="219" t="s">
        <v>137</v>
      </c>
      <c r="E104" s="220" t="s">
        <v>704</v>
      </c>
      <c r="F104" s="221" t="s">
        <v>705</v>
      </c>
      <c r="G104" s="222" t="s">
        <v>152</v>
      </c>
      <c r="H104" s="223">
        <v>4.5019999999999998</v>
      </c>
      <c r="I104" s="224"/>
      <c r="J104" s="225">
        <f>ROUND(I104*H104,2)</f>
        <v>0</v>
      </c>
      <c r="K104" s="221" t="s">
        <v>141</v>
      </c>
      <c r="L104" s="70"/>
      <c r="M104" s="226" t="s">
        <v>21</v>
      </c>
      <c r="N104" s="227" t="s">
        <v>47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2.2000000000000002</v>
      </c>
      <c r="T104" s="229">
        <f>S104*H104</f>
        <v>9.9044000000000008</v>
      </c>
      <c r="AR104" s="22" t="s">
        <v>142</v>
      </c>
      <c r="AT104" s="22" t="s">
        <v>137</v>
      </c>
      <c r="AU104" s="22" t="s">
        <v>86</v>
      </c>
      <c r="AY104" s="22" t="s">
        <v>135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84</v>
      </c>
      <c r="BK104" s="230">
        <f>ROUND(I104*H104,2)</f>
        <v>0</v>
      </c>
      <c r="BL104" s="22" t="s">
        <v>142</v>
      </c>
      <c r="BM104" s="22" t="s">
        <v>1222</v>
      </c>
    </row>
    <row r="105" s="11" customFormat="1">
      <c r="B105" s="231"/>
      <c r="C105" s="232"/>
      <c r="D105" s="233" t="s">
        <v>144</v>
      </c>
      <c r="E105" s="234" t="s">
        <v>21</v>
      </c>
      <c r="F105" s="235" t="s">
        <v>1211</v>
      </c>
      <c r="G105" s="232"/>
      <c r="H105" s="236">
        <v>4.0259999999999998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144</v>
      </c>
      <c r="AU105" s="242" t="s">
        <v>86</v>
      </c>
      <c r="AV105" s="11" t="s">
        <v>86</v>
      </c>
      <c r="AW105" s="11" t="s">
        <v>39</v>
      </c>
      <c r="AX105" s="11" t="s">
        <v>76</v>
      </c>
      <c r="AY105" s="242" t="s">
        <v>135</v>
      </c>
    </row>
    <row r="106" s="11" customFormat="1">
      <c r="B106" s="231"/>
      <c r="C106" s="232"/>
      <c r="D106" s="233" t="s">
        <v>144</v>
      </c>
      <c r="E106" s="234" t="s">
        <v>21</v>
      </c>
      <c r="F106" s="235" t="s">
        <v>1212</v>
      </c>
      <c r="G106" s="232"/>
      <c r="H106" s="236">
        <v>0.11500000000000001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144</v>
      </c>
      <c r="AU106" s="242" t="s">
        <v>86</v>
      </c>
      <c r="AV106" s="11" t="s">
        <v>86</v>
      </c>
      <c r="AW106" s="11" t="s">
        <v>39</v>
      </c>
      <c r="AX106" s="11" t="s">
        <v>76</v>
      </c>
      <c r="AY106" s="242" t="s">
        <v>135</v>
      </c>
    </row>
    <row r="107" s="11" customFormat="1">
      <c r="B107" s="231"/>
      <c r="C107" s="232"/>
      <c r="D107" s="233" t="s">
        <v>144</v>
      </c>
      <c r="E107" s="234" t="s">
        <v>21</v>
      </c>
      <c r="F107" s="235" t="s">
        <v>1213</v>
      </c>
      <c r="G107" s="232"/>
      <c r="H107" s="236">
        <v>0.36099999999999999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144</v>
      </c>
      <c r="AU107" s="242" t="s">
        <v>86</v>
      </c>
      <c r="AV107" s="11" t="s">
        <v>86</v>
      </c>
      <c r="AW107" s="11" t="s">
        <v>39</v>
      </c>
      <c r="AX107" s="11" t="s">
        <v>76</v>
      </c>
      <c r="AY107" s="242" t="s">
        <v>135</v>
      </c>
    </row>
    <row r="108" s="1" customFormat="1" ht="25.5" customHeight="1">
      <c r="B108" s="44"/>
      <c r="C108" s="219" t="s">
        <v>168</v>
      </c>
      <c r="D108" s="219" t="s">
        <v>137</v>
      </c>
      <c r="E108" s="220" t="s">
        <v>714</v>
      </c>
      <c r="F108" s="221" t="s">
        <v>715</v>
      </c>
      <c r="G108" s="222" t="s">
        <v>152</v>
      </c>
      <c r="H108" s="223">
        <v>4.5019999999999998</v>
      </c>
      <c r="I108" s="224"/>
      <c r="J108" s="225">
        <f>ROUND(I108*H108,2)</f>
        <v>0</v>
      </c>
      <c r="K108" s="221" t="s">
        <v>141</v>
      </c>
      <c r="L108" s="70"/>
      <c r="M108" s="226" t="s">
        <v>21</v>
      </c>
      <c r="N108" s="227" t="s">
        <v>47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0.043999999999999997</v>
      </c>
      <c r="T108" s="229">
        <f>S108*H108</f>
        <v>0.19808799999999999</v>
      </c>
      <c r="AR108" s="22" t="s">
        <v>142</v>
      </c>
      <c r="AT108" s="22" t="s">
        <v>137</v>
      </c>
      <c r="AU108" s="22" t="s">
        <v>86</v>
      </c>
      <c r="AY108" s="22" t="s">
        <v>135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84</v>
      </c>
      <c r="BK108" s="230">
        <f>ROUND(I108*H108,2)</f>
        <v>0</v>
      </c>
      <c r="BL108" s="22" t="s">
        <v>142</v>
      </c>
      <c r="BM108" s="22" t="s">
        <v>1223</v>
      </c>
    </row>
    <row r="109" s="10" customFormat="1" ht="29.88" customHeight="1">
      <c r="B109" s="203"/>
      <c r="C109" s="204"/>
      <c r="D109" s="205" t="s">
        <v>75</v>
      </c>
      <c r="E109" s="217" t="s">
        <v>258</v>
      </c>
      <c r="F109" s="217" t="s">
        <v>259</v>
      </c>
      <c r="G109" s="204"/>
      <c r="H109" s="204"/>
      <c r="I109" s="207"/>
      <c r="J109" s="218">
        <f>BK109</f>
        <v>0</v>
      </c>
      <c r="K109" s="204"/>
      <c r="L109" s="209"/>
      <c r="M109" s="210"/>
      <c r="N109" s="211"/>
      <c r="O109" s="211"/>
      <c r="P109" s="212">
        <f>SUM(P110:P114)</f>
        <v>0</v>
      </c>
      <c r="Q109" s="211"/>
      <c r="R109" s="212">
        <f>SUM(R110:R114)</f>
        <v>0</v>
      </c>
      <c r="S109" s="211"/>
      <c r="T109" s="213">
        <f>SUM(T110:T114)</f>
        <v>0</v>
      </c>
      <c r="AR109" s="214" t="s">
        <v>84</v>
      </c>
      <c r="AT109" s="215" t="s">
        <v>75</v>
      </c>
      <c r="AU109" s="215" t="s">
        <v>84</v>
      </c>
      <c r="AY109" s="214" t="s">
        <v>135</v>
      </c>
      <c r="BK109" s="216">
        <f>SUM(BK110:BK114)</f>
        <v>0</v>
      </c>
    </row>
    <row r="110" s="1" customFormat="1" ht="25.5" customHeight="1">
      <c r="B110" s="44"/>
      <c r="C110" s="219" t="s">
        <v>173</v>
      </c>
      <c r="D110" s="219" t="s">
        <v>137</v>
      </c>
      <c r="E110" s="220" t="s">
        <v>261</v>
      </c>
      <c r="F110" s="221" t="s">
        <v>262</v>
      </c>
      <c r="G110" s="222" t="s">
        <v>187</v>
      </c>
      <c r="H110" s="223">
        <v>14.007999999999999</v>
      </c>
      <c r="I110" s="224"/>
      <c r="J110" s="225">
        <f>ROUND(I110*H110,2)</f>
        <v>0</v>
      </c>
      <c r="K110" s="221" t="s">
        <v>141</v>
      </c>
      <c r="L110" s="70"/>
      <c r="M110" s="226" t="s">
        <v>21</v>
      </c>
      <c r="N110" s="227" t="s">
        <v>47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142</v>
      </c>
      <c r="AT110" s="22" t="s">
        <v>137</v>
      </c>
      <c r="AU110" s="22" t="s">
        <v>86</v>
      </c>
      <c r="AY110" s="22" t="s">
        <v>135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84</v>
      </c>
      <c r="BK110" s="230">
        <f>ROUND(I110*H110,2)</f>
        <v>0</v>
      </c>
      <c r="BL110" s="22" t="s">
        <v>142</v>
      </c>
      <c r="BM110" s="22" t="s">
        <v>1224</v>
      </c>
    </row>
    <row r="111" s="1" customFormat="1" ht="25.5" customHeight="1">
      <c r="B111" s="44"/>
      <c r="C111" s="219" t="s">
        <v>178</v>
      </c>
      <c r="D111" s="219" t="s">
        <v>137</v>
      </c>
      <c r="E111" s="220" t="s">
        <v>265</v>
      </c>
      <c r="F111" s="221" t="s">
        <v>266</v>
      </c>
      <c r="G111" s="222" t="s">
        <v>187</v>
      </c>
      <c r="H111" s="223">
        <v>14.007999999999999</v>
      </c>
      <c r="I111" s="224"/>
      <c r="J111" s="225">
        <f>ROUND(I111*H111,2)</f>
        <v>0</v>
      </c>
      <c r="K111" s="221" t="s">
        <v>141</v>
      </c>
      <c r="L111" s="70"/>
      <c r="M111" s="226" t="s">
        <v>21</v>
      </c>
      <c r="N111" s="227" t="s">
        <v>47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142</v>
      </c>
      <c r="AT111" s="22" t="s">
        <v>137</v>
      </c>
      <c r="AU111" s="22" t="s">
        <v>86</v>
      </c>
      <c r="AY111" s="22" t="s">
        <v>135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84</v>
      </c>
      <c r="BK111" s="230">
        <f>ROUND(I111*H111,2)</f>
        <v>0</v>
      </c>
      <c r="BL111" s="22" t="s">
        <v>142</v>
      </c>
      <c r="BM111" s="22" t="s">
        <v>1225</v>
      </c>
    </row>
    <row r="112" s="1" customFormat="1" ht="25.5" customHeight="1">
      <c r="B112" s="44"/>
      <c r="C112" s="219" t="s">
        <v>183</v>
      </c>
      <c r="D112" s="219" t="s">
        <v>137</v>
      </c>
      <c r="E112" s="220" t="s">
        <v>269</v>
      </c>
      <c r="F112" s="221" t="s">
        <v>270</v>
      </c>
      <c r="G112" s="222" t="s">
        <v>187</v>
      </c>
      <c r="H112" s="223">
        <v>196.112</v>
      </c>
      <c r="I112" s="224"/>
      <c r="J112" s="225">
        <f>ROUND(I112*H112,2)</f>
        <v>0</v>
      </c>
      <c r="K112" s="221" t="s">
        <v>141</v>
      </c>
      <c r="L112" s="70"/>
      <c r="M112" s="226" t="s">
        <v>21</v>
      </c>
      <c r="N112" s="227" t="s">
        <v>47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142</v>
      </c>
      <c r="AT112" s="22" t="s">
        <v>137</v>
      </c>
      <c r="AU112" s="22" t="s">
        <v>86</v>
      </c>
      <c r="AY112" s="22" t="s">
        <v>135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84</v>
      </c>
      <c r="BK112" s="230">
        <f>ROUND(I112*H112,2)</f>
        <v>0</v>
      </c>
      <c r="BL112" s="22" t="s">
        <v>142</v>
      </c>
      <c r="BM112" s="22" t="s">
        <v>1226</v>
      </c>
    </row>
    <row r="113" s="11" customFormat="1">
      <c r="B113" s="231"/>
      <c r="C113" s="232"/>
      <c r="D113" s="233" t="s">
        <v>144</v>
      </c>
      <c r="E113" s="232"/>
      <c r="F113" s="235" t="s">
        <v>1227</v>
      </c>
      <c r="G113" s="232"/>
      <c r="H113" s="236">
        <v>196.112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144</v>
      </c>
      <c r="AU113" s="242" t="s">
        <v>86</v>
      </c>
      <c r="AV113" s="11" t="s">
        <v>86</v>
      </c>
      <c r="AW113" s="11" t="s">
        <v>6</v>
      </c>
      <c r="AX113" s="11" t="s">
        <v>84</v>
      </c>
      <c r="AY113" s="242" t="s">
        <v>135</v>
      </c>
    </row>
    <row r="114" s="1" customFormat="1" ht="16.5" customHeight="1">
      <c r="B114" s="44"/>
      <c r="C114" s="219" t="s">
        <v>190</v>
      </c>
      <c r="D114" s="219" t="s">
        <v>137</v>
      </c>
      <c r="E114" s="220" t="s">
        <v>274</v>
      </c>
      <c r="F114" s="221" t="s">
        <v>275</v>
      </c>
      <c r="G114" s="222" t="s">
        <v>187</v>
      </c>
      <c r="H114" s="223">
        <v>14.007999999999999</v>
      </c>
      <c r="I114" s="224"/>
      <c r="J114" s="225">
        <f>ROUND(I114*H114,2)</f>
        <v>0</v>
      </c>
      <c r="K114" s="221" t="s">
        <v>141</v>
      </c>
      <c r="L114" s="70"/>
      <c r="M114" s="226" t="s">
        <v>21</v>
      </c>
      <c r="N114" s="227" t="s">
        <v>47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142</v>
      </c>
      <c r="AT114" s="22" t="s">
        <v>137</v>
      </c>
      <c r="AU114" s="22" t="s">
        <v>86</v>
      </c>
      <c r="AY114" s="22" t="s">
        <v>135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84</v>
      </c>
      <c r="BK114" s="230">
        <f>ROUND(I114*H114,2)</f>
        <v>0</v>
      </c>
      <c r="BL114" s="22" t="s">
        <v>142</v>
      </c>
      <c r="BM114" s="22" t="s">
        <v>1228</v>
      </c>
    </row>
    <row r="115" s="10" customFormat="1" ht="29.88" customHeight="1">
      <c r="B115" s="203"/>
      <c r="C115" s="204"/>
      <c r="D115" s="205" t="s">
        <v>75</v>
      </c>
      <c r="E115" s="217" t="s">
        <v>277</v>
      </c>
      <c r="F115" s="217" t="s">
        <v>278</v>
      </c>
      <c r="G115" s="204"/>
      <c r="H115" s="204"/>
      <c r="I115" s="207"/>
      <c r="J115" s="218">
        <f>BK115</f>
        <v>0</v>
      </c>
      <c r="K115" s="204"/>
      <c r="L115" s="209"/>
      <c r="M115" s="210"/>
      <c r="N115" s="211"/>
      <c r="O115" s="211"/>
      <c r="P115" s="212">
        <f>P116</f>
        <v>0</v>
      </c>
      <c r="Q115" s="211"/>
      <c r="R115" s="212">
        <f>R116</f>
        <v>0</v>
      </c>
      <c r="S115" s="211"/>
      <c r="T115" s="213">
        <f>T116</f>
        <v>0</v>
      </c>
      <c r="AR115" s="214" t="s">
        <v>84</v>
      </c>
      <c r="AT115" s="215" t="s">
        <v>75</v>
      </c>
      <c r="AU115" s="215" t="s">
        <v>84</v>
      </c>
      <c r="AY115" s="214" t="s">
        <v>135</v>
      </c>
      <c r="BK115" s="216">
        <f>BK116</f>
        <v>0</v>
      </c>
    </row>
    <row r="116" s="1" customFormat="1" ht="38.25" customHeight="1">
      <c r="B116" s="44"/>
      <c r="C116" s="219" t="s">
        <v>194</v>
      </c>
      <c r="D116" s="219" t="s">
        <v>137</v>
      </c>
      <c r="E116" s="220" t="s">
        <v>782</v>
      </c>
      <c r="F116" s="221" t="s">
        <v>783</v>
      </c>
      <c r="G116" s="222" t="s">
        <v>187</v>
      </c>
      <c r="H116" s="223">
        <v>10.667999999999999</v>
      </c>
      <c r="I116" s="224"/>
      <c r="J116" s="225">
        <f>ROUND(I116*H116,2)</f>
        <v>0</v>
      </c>
      <c r="K116" s="221" t="s">
        <v>141</v>
      </c>
      <c r="L116" s="70"/>
      <c r="M116" s="226" t="s">
        <v>21</v>
      </c>
      <c r="N116" s="227" t="s">
        <v>47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142</v>
      </c>
      <c r="AT116" s="22" t="s">
        <v>137</v>
      </c>
      <c r="AU116" s="22" t="s">
        <v>86</v>
      </c>
      <c r="AY116" s="22" t="s">
        <v>135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84</v>
      </c>
      <c r="BK116" s="230">
        <f>ROUND(I116*H116,2)</f>
        <v>0</v>
      </c>
      <c r="BL116" s="22" t="s">
        <v>142</v>
      </c>
      <c r="BM116" s="22" t="s">
        <v>1229</v>
      </c>
    </row>
    <row r="117" s="10" customFormat="1" ht="37.44" customHeight="1">
      <c r="B117" s="203"/>
      <c r="C117" s="204"/>
      <c r="D117" s="205" t="s">
        <v>75</v>
      </c>
      <c r="E117" s="206" t="s">
        <v>283</v>
      </c>
      <c r="F117" s="206" t="s">
        <v>785</v>
      </c>
      <c r="G117" s="204"/>
      <c r="H117" s="204"/>
      <c r="I117" s="207"/>
      <c r="J117" s="208">
        <f>BK117</f>
        <v>0</v>
      </c>
      <c r="K117" s="204"/>
      <c r="L117" s="209"/>
      <c r="M117" s="210"/>
      <c r="N117" s="211"/>
      <c r="O117" s="211"/>
      <c r="P117" s="212">
        <f>P118+P129</f>
        <v>0</v>
      </c>
      <c r="Q117" s="211"/>
      <c r="R117" s="212">
        <f>R118+R129</f>
        <v>1.6821676999999999</v>
      </c>
      <c r="S117" s="211"/>
      <c r="T117" s="213">
        <f>T118+T129</f>
        <v>0</v>
      </c>
      <c r="AR117" s="214" t="s">
        <v>86</v>
      </c>
      <c r="AT117" s="215" t="s">
        <v>75</v>
      </c>
      <c r="AU117" s="215" t="s">
        <v>76</v>
      </c>
      <c r="AY117" s="214" t="s">
        <v>135</v>
      </c>
      <c r="BK117" s="216">
        <f>BK118+BK129</f>
        <v>0</v>
      </c>
    </row>
    <row r="118" s="10" customFormat="1" ht="19.92" customHeight="1">
      <c r="B118" s="203"/>
      <c r="C118" s="204"/>
      <c r="D118" s="205" t="s">
        <v>75</v>
      </c>
      <c r="E118" s="217" t="s">
        <v>786</v>
      </c>
      <c r="F118" s="217" t="s">
        <v>787</v>
      </c>
      <c r="G118" s="204"/>
      <c r="H118" s="204"/>
      <c r="I118" s="207"/>
      <c r="J118" s="218">
        <f>BK118</f>
        <v>0</v>
      </c>
      <c r="K118" s="204"/>
      <c r="L118" s="209"/>
      <c r="M118" s="210"/>
      <c r="N118" s="211"/>
      <c r="O118" s="211"/>
      <c r="P118" s="212">
        <f>SUM(P119:P128)</f>
        <v>0</v>
      </c>
      <c r="Q118" s="211"/>
      <c r="R118" s="212">
        <f>SUM(R119:R128)</f>
        <v>0.21952927999999999</v>
      </c>
      <c r="S118" s="211"/>
      <c r="T118" s="213">
        <f>SUM(T119:T128)</f>
        <v>0</v>
      </c>
      <c r="AR118" s="214" t="s">
        <v>86</v>
      </c>
      <c r="AT118" s="215" t="s">
        <v>75</v>
      </c>
      <c r="AU118" s="215" t="s">
        <v>84</v>
      </c>
      <c r="AY118" s="214" t="s">
        <v>135</v>
      </c>
      <c r="BK118" s="216">
        <f>SUM(BK119:BK128)</f>
        <v>0</v>
      </c>
    </row>
    <row r="119" s="1" customFormat="1" ht="25.5" customHeight="1">
      <c r="B119" s="44"/>
      <c r="C119" s="219" t="s">
        <v>200</v>
      </c>
      <c r="D119" s="219" t="s">
        <v>137</v>
      </c>
      <c r="E119" s="220" t="s">
        <v>789</v>
      </c>
      <c r="F119" s="221" t="s">
        <v>790</v>
      </c>
      <c r="G119" s="222" t="s">
        <v>140</v>
      </c>
      <c r="H119" s="223">
        <v>40.255000000000003</v>
      </c>
      <c r="I119" s="224"/>
      <c r="J119" s="225">
        <f>ROUND(I119*H119,2)</f>
        <v>0</v>
      </c>
      <c r="K119" s="221" t="s">
        <v>141</v>
      </c>
      <c r="L119" s="70"/>
      <c r="M119" s="226" t="s">
        <v>21</v>
      </c>
      <c r="N119" s="227" t="s">
        <v>47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216</v>
      </c>
      <c r="AT119" s="22" t="s">
        <v>137</v>
      </c>
      <c r="AU119" s="22" t="s">
        <v>86</v>
      </c>
      <c r="AY119" s="22" t="s">
        <v>135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84</v>
      </c>
      <c r="BK119" s="230">
        <f>ROUND(I119*H119,2)</f>
        <v>0</v>
      </c>
      <c r="BL119" s="22" t="s">
        <v>216</v>
      </c>
      <c r="BM119" s="22" t="s">
        <v>1230</v>
      </c>
    </row>
    <row r="120" s="12" customFormat="1">
      <c r="B120" s="253"/>
      <c r="C120" s="254"/>
      <c r="D120" s="233" t="s">
        <v>144</v>
      </c>
      <c r="E120" s="255" t="s">
        <v>21</v>
      </c>
      <c r="F120" s="256" t="s">
        <v>1231</v>
      </c>
      <c r="G120" s="254"/>
      <c r="H120" s="255" t="s">
        <v>21</v>
      </c>
      <c r="I120" s="257"/>
      <c r="J120" s="254"/>
      <c r="K120" s="254"/>
      <c r="L120" s="258"/>
      <c r="M120" s="259"/>
      <c r="N120" s="260"/>
      <c r="O120" s="260"/>
      <c r="P120" s="260"/>
      <c r="Q120" s="260"/>
      <c r="R120" s="260"/>
      <c r="S120" s="260"/>
      <c r="T120" s="261"/>
      <c r="AT120" s="262" t="s">
        <v>144</v>
      </c>
      <c r="AU120" s="262" t="s">
        <v>86</v>
      </c>
      <c r="AV120" s="12" t="s">
        <v>84</v>
      </c>
      <c r="AW120" s="12" t="s">
        <v>39</v>
      </c>
      <c r="AX120" s="12" t="s">
        <v>76</v>
      </c>
      <c r="AY120" s="262" t="s">
        <v>135</v>
      </c>
    </row>
    <row r="121" s="11" customFormat="1">
      <c r="B121" s="231"/>
      <c r="C121" s="232"/>
      <c r="D121" s="233" t="s">
        <v>144</v>
      </c>
      <c r="E121" s="234" t="s">
        <v>21</v>
      </c>
      <c r="F121" s="235" t="s">
        <v>1232</v>
      </c>
      <c r="G121" s="232"/>
      <c r="H121" s="236">
        <v>40.255000000000003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144</v>
      </c>
      <c r="AU121" s="242" t="s">
        <v>86</v>
      </c>
      <c r="AV121" s="11" t="s">
        <v>86</v>
      </c>
      <c r="AW121" s="11" t="s">
        <v>39</v>
      </c>
      <c r="AX121" s="11" t="s">
        <v>76</v>
      </c>
      <c r="AY121" s="242" t="s">
        <v>135</v>
      </c>
    </row>
    <row r="122" s="1" customFormat="1" ht="16.5" customHeight="1">
      <c r="B122" s="44"/>
      <c r="C122" s="243" t="s">
        <v>209</v>
      </c>
      <c r="D122" s="243" t="s">
        <v>184</v>
      </c>
      <c r="E122" s="244" t="s">
        <v>795</v>
      </c>
      <c r="F122" s="245" t="s">
        <v>796</v>
      </c>
      <c r="G122" s="246" t="s">
        <v>187</v>
      </c>
      <c r="H122" s="247">
        <v>0.016</v>
      </c>
      <c r="I122" s="248"/>
      <c r="J122" s="249">
        <f>ROUND(I122*H122,2)</f>
        <v>0</v>
      </c>
      <c r="K122" s="245" t="s">
        <v>141</v>
      </c>
      <c r="L122" s="250"/>
      <c r="M122" s="251" t="s">
        <v>21</v>
      </c>
      <c r="N122" s="252" t="s">
        <v>47</v>
      </c>
      <c r="O122" s="45"/>
      <c r="P122" s="228">
        <f>O122*H122</f>
        <v>0</v>
      </c>
      <c r="Q122" s="228">
        <v>1</v>
      </c>
      <c r="R122" s="228">
        <f>Q122*H122</f>
        <v>0.016</v>
      </c>
      <c r="S122" s="228">
        <v>0</v>
      </c>
      <c r="T122" s="229">
        <f>S122*H122</f>
        <v>0</v>
      </c>
      <c r="AR122" s="22" t="s">
        <v>475</v>
      </c>
      <c r="AT122" s="22" t="s">
        <v>184</v>
      </c>
      <c r="AU122" s="22" t="s">
        <v>86</v>
      </c>
      <c r="AY122" s="22" t="s">
        <v>135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84</v>
      </c>
      <c r="BK122" s="230">
        <f>ROUND(I122*H122,2)</f>
        <v>0</v>
      </c>
      <c r="BL122" s="22" t="s">
        <v>216</v>
      </c>
      <c r="BM122" s="22" t="s">
        <v>1233</v>
      </c>
    </row>
    <row r="123" s="11" customFormat="1">
      <c r="B123" s="231"/>
      <c r="C123" s="232"/>
      <c r="D123" s="233" t="s">
        <v>144</v>
      </c>
      <c r="E123" s="234" t="s">
        <v>21</v>
      </c>
      <c r="F123" s="235" t="s">
        <v>1234</v>
      </c>
      <c r="G123" s="232"/>
      <c r="H123" s="236">
        <v>0.014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144</v>
      </c>
      <c r="AU123" s="242" t="s">
        <v>86</v>
      </c>
      <c r="AV123" s="11" t="s">
        <v>86</v>
      </c>
      <c r="AW123" s="11" t="s">
        <v>39</v>
      </c>
      <c r="AX123" s="11" t="s">
        <v>76</v>
      </c>
      <c r="AY123" s="242" t="s">
        <v>135</v>
      </c>
    </row>
    <row r="124" s="11" customFormat="1">
      <c r="B124" s="231"/>
      <c r="C124" s="232"/>
      <c r="D124" s="233" t="s">
        <v>144</v>
      </c>
      <c r="E124" s="232"/>
      <c r="F124" s="235" t="s">
        <v>1235</v>
      </c>
      <c r="G124" s="232"/>
      <c r="H124" s="236">
        <v>0.016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144</v>
      </c>
      <c r="AU124" s="242" t="s">
        <v>86</v>
      </c>
      <c r="AV124" s="11" t="s">
        <v>86</v>
      </c>
      <c r="AW124" s="11" t="s">
        <v>6</v>
      </c>
      <c r="AX124" s="11" t="s">
        <v>84</v>
      </c>
      <c r="AY124" s="242" t="s">
        <v>135</v>
      </c>
    </row>
    <row r="125" s="1" customFormat="1" ht="25.5" customHeight="1">
      <c r="B125" s="44"/>
      <c r="C125" s="219" t="s">
        <v>10</v>
      </c>
      <c r="D125" s="219" t="s">
        <v>137</v>
      </c>
      <c r="E125" s="220" t="s">
        <v>800</v>
      </c>
      <c r="F125" s="221" t="s">
        <v>801</v>
      </c>
      <c r="G125" s="222" t="s">
        <v>140</v>
      </c>
      <c r="H125" s="223">
        <v>40.255000000000003</v>
      </c>
      <c r="I125" s="224"/>
      <c r="J125" s="225">
        <f>ROUND(I125*H125,2)</f>
        <v>0</v>
      </c>
      <c r="K125" s="221" t="s">
        <v>141</v>
      </c>
      <c r="L125" s="70"/>
      <c r="M125" s="226" t="s">
        <v>21</v>
      </c>
      <c r="N125" s="227" t="s">
        <v>47</v>
      </c>
      <c r="O125" s="45"/>
      <c r="P125" s="228">
        <f>O125*H125</f>
        <v>0</v>
      </c>
      <c r="Q125" s="228">
        <v>0.00040000000000000002</v>
      </c>
      <c r="R125" s="228">
        <f>Q125*H125</f>
        <v>0.016102000000000002</v>
      </c>
      <c r="S125" s="228">
        <v>0</v>
      </c>
      <c r="T125" s="229">
        <f>S125*H125</f>
        <v>0</v>
      </c>
      <c r="AR125" s="22" t="s">
        <v>216</v>
      </c>
      <c r="AT125" s="22" t="s">
        <v>137</v>
      </c>
      <c r="AU125" s="22" t="s">
        <v>86</v>
      </c>
      <c r="AY125" s="22" t="s">
        <v>135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84</v>
      </c>
      <c r="BK125" s="230">
        <f>ROUND(I125*H125,2)</f>
        <v>0</v>
      </c>
      <c r="BL125" s="22" t="s">
        <v>216</v>
      </c>
      <c r="BM125" s="22" t="s">
        <v>1236</v>
      </c>
    </row>
    <row r="126" s="1" customFormat="1" ht="16.5" customHeight="1">
      <c r="B126" s="44"/>
      <c r="C126" s="243" t="s">
        <v>216</v>
      </c>
      <c r="D126" s="243" t="s">
        <v>184</v>
      </c>
      <c r="E126" s="244" t="s">
        <v>804</v>
      </c>
      <c r="F126" s="245" t="s">
        <v>805</v>
      </c>
      <c r="G126" s="246" t="s">
        <v>140</v>
      </c>
      <c r="H126" s="247">
        <v>48.305999999999997</v>
      </c>
      <c r="I126" s="248"/>
      <c r="J126" s="249">
        <f>ROUND(I126*H126,2)</f>
        <v>0</v>
      </c>
      <c r="K126" s="245" t="s">
        <v>141</v>
      </c>
      <c r="L126" s="250"/>
      <c r="M126" s="251" t="s">
        <v>21</v>
      </c>
      <c r="N126" s="252" t="s">
        <v>47</v>
      </c>
      <c r="O126" s="45"/>
      <c r="P126" s="228">
        <f>O126*H126</f>
        <v>0</v>
      </c>
      <c r="Q126" s="228">
        <v>0.0038800000000000002</v>
      </c>
      <c r="R126" s="228">
        <f>Q126*H126</f>
        <v>0.18742728</v>
      </c>
      <c r="S126" s="228">
        <v>0</v>
      </c>
      <c r="T126" s="229">
        <f>S126*H126</f>
        <v>0</v>
      </c>
      <c r="AR126" s="22" t="s">
        <v>475</v>
      </c>
      <c r="AT126" s="22" t="s">
        <v>184</v>
      </c>
      <c r="AU126" s="22" t="s">
        <v>86</v>
      </c>
      <c r="AY126" s="22" t="s">
        <v>135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84</v>
      </c>
      <c r="BK126" s="230">
        <f>ROUND(I126*H126,2)</f>
        <v>0</v>
      </c>
      <c r="BL126" s="22" t="s">
        <v>216</v>
      </c>
      <c r="BM126" s="22" t="s">
        <v>1237</v>
      </c>
    </row>
    <row r="127" s="11" customFormat="1">
      <c r="B127" s="231"/>
      <c r="C127" s="232"/>
      <c r="D127" s="233" t="s">
        <v>144</v>
      </c>
      <c r="E127" s="232"/>
      <c r="F127" s="235" t="s">
        <v>1238</v>
      </c>
      <c r="G127" s="232"/>
      <c r="H127" s="236">
        <v>48.305999999999997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144</v>
      </c>
      <c r="AU127" s="242" t="s">
        <v>86</v>
      </c>
      <c r="AV127" s="11" t="s">
        <v>86</v>
      </c>
      <c r="AW127" s="11" t="s">
        <v>6</v>
      </c>
      <c r="AX127" s="11" t="s">
        <v>84</v>
      </c>
      <c r="AY127" s="242" t="s">
        <v>135</v>
      </c>
    </row>
    <row r="128" s="1" customFormat="1" ht="38.25" customHeight="1">
      <c r="B128" s="44"/>
      <c r="C128" s="219" t="s">
        <v>222</v>
      </c>
      <c r="D128" s="219" t="s">
        <v>137</v>
      </c>
      <c r="E128" s="220" t="s">
        <v>809</v>
      </c>
      <c r="F128" s="221" t="s">
        <v>810</v>
      </c>
      <c r="G128" s="222" t="s">
        <v>187</v>
      </c>
      <c r="H128" s="223">
        <v>0.22</v>
      </c>
      <c r="I128" s="224"/>
      <c r="J128" s="225">
        <f>ROUND(I128*H128,2)</f>
        <v>0</v>
      </c>
      <c r="K128" s="221" t="s">
        <v>141</v>
      </c>
      <c r="L128" s="70"/>
      <c r="M128" s="226" t="s">
        <v>21</v>
      </c>
      <c r="N128" s="227" t="s">
        <v>47</v>
      </c>
      <c r="O128" s="4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2" t="s">
        <v>216</v>
      </c>
      <c r="AT128" s="22" t="s">
        <v>137</v>
      </c>
      <c r="AU128" s="22" t="s">
        <v>86</v>
      </c>
      <c r="AY128" s="22" t="s">
        <v>135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84</v>
      </c>
      <c r="BK128" s="230">
        <f>ROUND(I128*H128,2)</f>
        <v>0</v>
      </c>
      <c r="BL128" s="22" t="s">
        <v>216</v>
      </c>
      <c r="BM128" s="22" t="s">
        <v>1239</v>
      </c>
    </row>
    <row r="129" s="10" customFormat="1" ht="29.88" customHeight="1">
      <c r="B129" s="203"/>
      <c r="C129" s="204"/>
      <c r="D129" s="205" t="s">
        <v>75</v>
      </c>
      <c r="E129" s="217" t="s">
        <v>1046</v>
      </c>
      <c r="F129" s="217" t="s">
        <v>1047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SUM(P130:P141)</f>
        <v>0</v>
      </c>
      <c r="Q129" s="211"/>
      <c r="R129" s="212">
        <f>SUM(R130:R141)</f>
        <v>1.46263842</v>
      </c>
      <c r="S129" s="211"/>
      <c r="T129" s="213">
        <f>SUM(T130:T141)</f>
        <v>0</v>
      </c>
      <c r="AR129" s="214" t="s">
        <v>86</v>
      </c>
      <c r="AT129" s="215" t="s">
        <v>75</v>
      </c>
      <c r="AU129" s="215" t="s">
        <v>84</v>
      </c>
      <c r="AY129" s="214" t="s">
        <v>135</v>
      </c>
      <c r="BK129" s="216">
        <f>SUM(BK130:BK141)</f>
        <v>0</v>
      </c>
    </row>
    <row r="130" s="1" customFormat="1" ht="25.5" customHeight="1">
      <c r="B130" s="44"/>
      <c r="C130" s="219" t="s">
        <v>253</v>
      </c>
      <c r="D130" s="219" t="s">
        <v>137</v>
      </c>
      <c r="E130" s="220" t="s">
        <v>1056</v>
      </c>
      <c r="F130" s="221" t="s">
        <v>1057</v>
      </c>
      <c r="G130" s="222" t="s">
        <v>140</v>
      </c>
      <c r="H130" s="223">
        <v>45.018000000000001</v>
      </c>
      <c r="I130" s="224"/>
      <c r="J130" s="225">
        <f>ROUND(I130*H130,2)</f>
        <v>0</v>
      </c>
      <c r="K130" s="221" t="s">
        <v>141</v>
      </c>
      <c r="L130" s="70"/>
      <c r="M130" s="226" t="s">
        <v>21</v>
      </c>
      <c r="N130" s="227" t="s">
        <v>47</v>
      </c>
      <c r="O130" s="45"/>
      <c r="P130" s="228">
        <f>O130*H130</f>
        <v>0</v>
      </c>
      <c r="Q130" s="228">
        <v>0.0034499999999999999</v>
      </c>
      <c r="R130" s="228">
        <f>Q130*H130</f>
        <v>0.15531210000000001</v>
      </c>
      <c r="S130" s="228">
        <v>0</v>
      </c>
      <c r="T130" s="229">
        <f>S130*H130</f>
        <v>0</v>
      </c>
      <c r="AR130" s="22" t="s">
        <v>216</v>
      </c>
      <c r="AT130" s="22" t="s">
        <v>137</v>
      </c>
      <c r="AU130" s="22" t="s">
        <v>86</v>
      </c>
      <c r="AY130" s="22" t="s">
        <v>135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84</v>
      </c>
      <c r="BK130" s="230">
        <f>ROUND(I130*H130,2)</f>
        <v>0</v>
      </c>
      <c r="BL130" s="22" t="s">
        <v>216</v>
      </c>
      <c r="BM130" s="22" t="s">
        <v>1240</v>
      </c>
    </row>
    <row r="131" s="11" customFormat="1">
      <c r="B131" s="231"/>
      <c r="C131" s="232"/>
      <c r="D131" s="233" t="s">
        <v>144</v>
      </c>
      <c r="E131" s="234" t="s">
        <v>21</v>
      </c>
      <c r="F131" s="235" t="s">
        <v>1215</v>
      </c>
      <c r="G131" s="232"/>
      <c r="H131" s="236">
        <v>40.255000000000003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144</v>
      </c>
      <c r="AU131" s="242" t="s">
        <v>86</v>
      </c>
      <c r="AV131" s="11" t="s">
        <v>86</v>
      </c>
      <c r="AW131" s="11" t="s">
        <v>39</v>
      </c>
      <c r="AX131" s="11" t="s">
        <v>76</v>
      </c>
      <c r="AY131" s="242" t="s">
        <v>135</v>
      </c>
    </row>
    <row r="132" s="11" customFormat="1">
      <c r="B132" s="231"/>
      <c r="C132" s="232"/>
      <c r="D132" s="233" t="s">
        <v>144</v>
      </c>
      <c r="E132" s="234" t="s">
        <v>21</v>
      </c>
      <c r="F132" s="235" t="s">
        <v>1220</v>
      </c>
      <c r="G132" s="232"/>
      <c r="H132" s="236">
        <v>1.1499999999999999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144</v>
      </c>
      <c r="AU132" s="242" t="s">
        <v>86</v>
      </c>
      <c r="AV132" s="11" t="s">
        <v>86</v>
      </c>
      <c r="AW132" s="11" t="s">
        <v>39</v>
      </c>
      <c r="AX132" s="11" t="s">
        <v>76</v>
      </c>
      <c r="AY132" s="242" t="s">
        <v>135</v>
      </c>
    </row>
    <row r="133" s="11" customFormat="1">
      <c r="B133" s="231"/>
      <c r="C133" s="232"/>
      <c r="D133" s="233" t="s">
        <v>144</v>
      </c>
      <c r="E133" s="234" t="s">
        <v>21</v>
      </c>
      <c r="F133" s="235" t="s">
        <v>1221</v>
      </c>
      <c r="G133" s="232"/>
      <c r="H133" s="236">
        <v>3.613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144</v>
      </c>
      <c r="AU133" s="242" t="s">
        <v>86</v>
      </c>
      <c r="AV133" s="11" t="s">
        <v>86</v>
      </c>
      <c r="AW133" s="11" t="s">
        <v>39</v>
      </c>
      <c r="AX133" s="11" t="s">
        <v>76</v>
      </c>
      <c r="AY133" s="242" t="s">
        <v>135</v>
      </c>
    </row>
    <row r="134" s="1" customFormat="1" ht="16.5" customHeight="1">
      <c r="B134" s="44"/>
      <c r="C134" s="243" t="s">
        <v>230</v>
      </c>
      <c r="D134" s="243" t="s">
        <v>184</v>
      </c>
      <c r="E134" s="244" t="s">
        <v>1062</v>
      </c>
      <c r="F134" s="245" t="s">
        <v>1063</v>
      </c>
      <c r="G134" s="246" t="s">
        <v>140</v>
      </c>
      <c r="H134" s="247">
        <v>49.520000000000003</v>
      </c>
      <c r="I134" s="248"/>
      <c r="J134" s="249">
        <f>ROUND(I134*H134,2)</f>
        <v>0</v>
      </c>
      <c r="K134" s="245" t="s">
        <v>141</v>
      </c>
      <c r="L134" s="250"/>
      <c r="M134" s="251" t="s">
        <v>21</v>
      </c>
      <c r="N134" s="252" t="s">
        <v>47</v>
      </c>
      <c r="O134" s="45"/>
      <c r="P134" s="228">
        <f>O134*H134</f>
        <v>0</v>
      </c>
      <c r="Q134" s="228">
        <v>0.017999999999999999</v>
      </c>
      <c r="R134" s="228">
        <f>Q134*H134</f>
        <v>0.89136000000000004</v>
      </c>
      <c r="S134" s="228">
        <v>0</v>
      </c>
      <c r="T134" s="229">
        <f>S134*H134</f>
        <v>0</v>
      </c>
      <c r="AR134" s="22" t="s">
        <v>475</v>
      </c>
      <c r="AT134" s="22" t="s">
        <v>184</v>
      </c>
      <c r="AU134" s="22" t="s">
        <v>86</v>
      </c>
      <c r="AY134" s="22" t="s">
        <v>135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84</v>
      </c>
      <c r="BK134" s="230">
        <f>ROUND(I134*H134,2)</f>
        <v>0</v>
      </c>
      <c r="BL134" s="22" t="s">
        <v>216</v>
      </c>
      <c r="BM134" s="22" t="s">
        <v>1241</v>
      </c>
    </row>
    <row r="135" s="11" customFormat="1">
      <c r="B135" s="231"/>
      <c r="C135" s="232"/>
      <c r="D135" s="233" t="s">
        <v>144</v>
      </c>
      <c r="E135" s="232"/>
      <c r="F135" s="235" t="s">
        <v>1242</v>
      </c>
      <c r="G135" s="232"/>
      <c r="H135" s="236">
        <v>49.520000000000003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144</v>
      </c>
      <c r="AU135" s="242" t="s">
        <v>86</v>
      </c>
      <c r="AV135" s="11" t="s">
        <v>86</v>
      </c>
      <c r="AW135" s="11" t="s">
        <v>6</v>
      </c>
      <c r="AX135" s="11" t="s">
        <v>84</v>
      </c>
      <c r="AY135" s="242" t="s">
        <v>135</v>
      </c>
    </row>
    <row r="136" s="1" customFormat="1" ht="25.5" customHeight="1">
      <c r="B136" s="44"/>
      <c r="C136" s="219" t="s">
        <v>236</v>
      </c>
      <c r="D136" s="219" t="s">
        <v>137</v>
      </c>
      <c r="E136" s="220" t="s">
        <v>1068</v>
      </c>
      <c r="F136" s="221" t="s">
        <v>1069</v>
      </c>
      <c r="G136" s="222" t="s">
        <v>140</v>
      </c>
      <c r="H136" s="223">
        <v>45.018000000000001</v>
      </c>
      <c r="I136" s="224"/>
      <c r="J136" s="225">
        <f>ROUND(I136*H136,2)</f>
        <v>0</v>
      </c>
      <c r="K136" s="221" t="s">
        <v>141</v>
      </c>
      <c r="L136" s="70"/>
      <c r="M136" s="226" t="s">
        <v>21</v>
      </c>
      <c r="N136" s="227" t="s">
        <v>47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216</v>
      </c>
      <c r="AT136" s="22" t="s">
        <v>137</v>
      </c>
      <c r="AU136" s="22" t="s">
        <v>86</v>
      </c>
      <c r="AY136" s="22" t="s">
        <v>135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84</v>
      </c>
      <c r="BK136" s="230">
        <f>ROUND(I136*H136,2)</f>
        <v>0</v>
      </c>
      <c r="BL136" s="22" t="s">
        <v>216</v>
      </c>
      <c r="BM136" s="22" t="s">
        <v>1243</v>
      </c>
    </row>
    <row r="137" s="1" customFormat="1" ht="16.5" customHeight="1">
      <c r="B137" s="44"/>
      <c r="C137" s="219" t="s">
        <v>9</v>
      </c>
      <c r="D137" s="219" t="s">
        <v>137</v>
      </c>
      <c r="E137" s="220" t="s">
        <v>1073</v>
      </c>
      <c r="F137" s="221" t="s">
        <v>1074</v>
      </c>
      <c r="G137" s="222" t="s">
        <v>140</v>
      </c>
      <c r="H137" s="223">
        <v>45.018000000000001</v>
      </c>
      <c r="I137" s="224"/>
      <c r="J137" s="225">
        <f>ROUND(I137*H137,2)</f>
        <v>0</v>
      </c>
      <c r="K137" s="221" t="s">
        <v>141</v>
      </c>
      <c r="L137" s="70"/>
      <c r="M137" s="226" t="s">
        <v>21</v>
      </c>
      <c r="N137" s="227" t="s">
        <v>47</v>
      </c>
      <c r="O137" s="45"/>
      <c r="P137" s="228">
        <f>O137*H137</f>
        <v>0</v>
      </c>
      <c r="Q137" s="228">
        <v>0.00029999999999999997</v>
      </c>
      <c r="R137" s="228">
        <f>Q137*H137</f>
        <v>0.013505399999999999</v>
      </c>
      <c r="S137" s="228">
        <v>0</v>
      </c>
      <c r="T137" s="229">
        <f>S137*H137</f>
        <v>0</v>
      </c>
      <c r="AR137" s="22" t="s">
        <v>216</v>
      </c>
      <c r="AT137" s="22" t="s">
        <v>137</v>
      </c>
      <c r="AU137" s="22" t="s">
        <v>86</v>
      </c>
      <c r="AY137" s="22" t="s">
        <v>135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84</v>
      </c>
      <c r="BK137" s="230">
        <f>ROUND(I137*H137,2)</f>
        <v>0</v>
      </c>
      <c r="BL137" s="22" t="s">
        <v>216</v>
      </c>
      <c r="BM137" s="22" t="s">
        <v>1244</v>
      </c>
    </row>
    <row r="138" s="1" customFormat="1" ht="16.5" customHeight="1">
      <c r="B138" s="44"/>
      <c r="C138" s="219" t="s">
        <v>247</v>
      </c>
      <c r="D138" s="219" t="s">
        <v>137</v>
      </c>
      <c r="E138" s="220" t="s">
        <v>1081</v>
      </c>
      <c r="F138" s="221" t="s">
        <v>1082</v>
      </c>
      <c r="G138" s="222" t="s">
        <v>382</v>
      </c>
      <c r="H138" s="223">
        <v>75</v>
      </c>
      <c r="I138" s="224"/>
      <c r="J138" s="225">
        <f>ROUND(I138*H138,2)</f>
        <v>0</v>
      </c>
      <c r="K138" s="221" t="s">
        <v>21</v>
      </c>
      <c r="L138" s="70"/>
      <c r="M138" s="226" t="s">
        <v>21</v>
      </c>
      <c r="N138" s="227" t="s">
        <v>47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216</v>
      </c>
      <c r="AT138" s="22" t="s">
        <v>137</v>
      </c>
      <c r="AU138" s="22" t="s">
        <v>86</v>
      </c>
      <c r="AY138" s="22" t="s">
        <v>135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84</v>
      </c>
      <c r="BK138" s="230">
        <f>ROUND(I138*H138,2)</f>
        <v>0</v>
      </c>
      <c r="BL138" s="22" t="s">
        <v>216</v>
      </c>
      <c r="BM138" s="22" t="s">
        <v>1245</v>
      </c>
    </row>
    <row r="139" s="1" customFormat="1" ht="25.5" customHeight="1">
      <c r="B139" s="44"/>
      <c r="C139" s="219" t="s">
        <v>260</v>
      </c>
      <c r="D139" s="219" t="s">
        <v>137</v>
      </c>
      <c r="E139" s="220" t="s">
        <v>1085</v>
      </c>
      <c r="F139" s="221" t="s">
        <v>1086</v>
      </c>
      <c r="G139" s="222" t="s">
        <v>140</v>
      </c>
      <c r="H139" s="223">
        <v>45.018000000000001</v>
      </c>
      <c r="I139" s="224"/>
      <c r="J139" s="225">
        <f>ROUND(I139*H139,2)</f>
        <v>0</v>
      </c>
      <c r="K139" s="221" t="s">
        <v>141</v>
      </c>
      <c r="L139" s="70"/>
      <c r="M139" s="226" t="s">
        <v>21</v>
      </c>
      <c r="N139" s="227" t="s">
        <v>47</v>
      </c>
      <c r="O139" s="45"/>
      <c r="P139" s="228">
        <f>O139*H139</f>
        <v>0</v>
      </c>
      <c r="Q139" s="228">
        <v>0.0071500000000000001</v>
      </c>
      <c r="R139" s="228">
        <f>Q139*H139</f>
        <v>0.32187870000000002</v>
      </c>
      <c r="S139" s="228">
        <v>0</v>
      </c>
      <c r="T139" s="229">
        <f>S139*H139</f>
        <v>0</v>
      </c>
      <c r="AR139" s="22" t="s">
        <v>216</v>
      </c>
      <c r="AT139" s="22" t="s">
        <v>137</v>
      </c>
      <c r="AU139" s="22" t="s">
        <v>86</v>
      </c>
      <c r="AY139" s="22" t="s">
        <v>135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84</v>
      </c>
      <c r="BK139" s="230">
        <f>ROUND(I139*H139,2)</f>
        <v>0</v>
      </c>
      <c r="BL139" s="22" t="s">
        <v>216</v>
      </c>
      <c r="BM139" s="22" t="s">
        <v>1246</v>
      </c>
    </row>
    <row r="140" s="1" customFormat="1" ht="25.5" customHeight="1">
      <c r="B140" s="44"/>
      <c r="C140" s="219" t="s">
        <v>264</v>
      </c>
      <c r="D140" s="219" t="s">
        <v>137</v>
      </c>
      <c r="E140" s="220" t="s">
        <v>1089</v>
      </c>
      <c r="F140" s="221" t="s">
        <v>1090</v>
      </c>
      <c r="G140" s="222" t="s">
        <v>140</v>
      </c>
      <c r="H140" s="223">
        <v>45.018000000000001</v>
      </c>
      <c r="I140" s="224"/>
      <c r="J140" s="225">
        <f>ROUND(I140*H140,2)</f>
        <v>0</v>
      </c>
      <c r="K140" s="221" t="s">
        <v>141</v>
      </c>
      <c r="L140" s="70"/>
      <c r="M140" s="226" t="s">
        <v>21</v>
      </c>
      <c r="N140" s="227" t="s">
        <v>47</v>
      </c>
      <c r="O140" s="45"/>
      <c r="P140" s="228">
        <f>O140*H140</f>
        <v>0</v>
      </c>
      <c r="Q140" s="228">
        <v>0.0017899999999999999</v>
      </c>
      <c r="R140" s="228">
        <f>Q140*H140</f>
        <v>0.080582219999999996</v>
      </c>
      <c r="S140" s="228">
        <v>0</v>
      </c>
      <c r="T140" s="229">
        <f>S140*H140</f>
        <v>0</v>
      </c>
      <c r="AR140" s="22" t="s">
        <v>216</v>
      </c>
      <c r="AT140" s="22" t="s">
        <v>137</v>
      </c>
      <c r="AU140" s="22" t="s">
        <v>86</v>
      </c>
      <c r="AY140" s="22" t="s">
        <v>135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84</v>
      </c>
      <c r="BK140" s="230">
        <f>ROUND(I140*H140,2)</f>
        <v>0</v>
      </c>
      <c r="BL140" s="22" t="s">
        <v>216</v>
      </c>
      <c r="BM140" s="22" t="s">
        <v>1247</v>
      </c>
    </row>
    <row r="141" s="1" customFormat="1" ht="38.25" customHeight="1">
      <c r="B141" s="44"/>
      <c r="C141" s="219" t="s">
        <v>268</v>
      </c>
      <c r="D141" s="219" t="s">
        <v>137</v>
      </c>
      <c r="E141" s="220" t="s">
        <v>1093</v>
      </c>
      <c r="F141" s="221" t="s">
        <v>1094</v>
      </c>
      <c r="G141" s="222" t="s">
        <v>187</v>
      </c>
      <c r="H141" s="223">
        <v>1.4630000000000001</v>
      </c>
      <c r="I141" s="224"/>
      <c r="J141" s="225">
        <f>ROUND(I141*H141,2)</f>
        <v>0</v>
      </c>
      <c r="K141" s="221" t="s">
        <v>141</v>
      </c>
      <c r="L141" s="70"/>
      <c r="M141" s="226" t="s">
        <v>21</v>
      </c>
      <c r="N141" s="263" t="s">
        <v>47</v>
      </c>
      <c r="O141" s="264"/>
      <c r="P141" s="265">
        <f>O141*H141</f>
        <v>0</v>
      </c>
      <c r="Q141" s="265">
        <v>0</v>
      </c>
      <c r="R141" s="265">
        <f>Q141*H141</f>
        <v>0</v>
      </c>
      <c r="S141" s="265">
        <v>0</v>
      </c>
      <c r="T141" s="266">
        <f>S141*H141</f>
        <v>0</v>
      </c>
      <c r="AR141" s="22" t="s">
        <v>216</v>
      </c>
      <c r="AT141" s="22" t="s">
        <v>137</v>
      </c>
      <c r="AU141" s="22" t="s">
        <v>86</v>
      </c>
      <c r="AY141" s="22" t="s">
        <v>135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84</v>
      </c>
      <c r="BK141" s="230">
        <f>ROUND(I141*H141,2)</f>
        <v>0</v>
      </c>
      <c r="BL141" s="22" t="s">
        <v>216</v>
      </c>
      <c r="BM141" s="22" t="s">
        <v>1248</v>
      </c>
    </row>
    <row r="142" s="1" customFormat="1" ht="6.96" customHeight="1">
      <c r="B142" s="65"/>
      <c r="C142" s="66"/>
      <c r="D142" s="66"/>
      <c r="E142" s="66"/>
      <c r="F142" s="66"/>
      <c r="G142" s="66"/>
      <c r="H142" s="66"/>
      <c r="I142" s="164"/>
      <c r="J142" s="66"/>
      <c r="K142" s="66"/>
      <c r="L142" s="70"/>
    </row>
  </sheetData>
  <sheetProtection sheet="1" autoFilter="0" formatColumns="0" formatRows="0" objects="1" scenarios="1" spinCount="100000" saltValue="bdlRjYLMwfYOYOsfw14a72+cKInDqbWgsMb/ik4BTGsG9QnV6Ox52i7yCSUe8tjk5QW8k9tvD+3+gnVm6i+h9w==" hashValue="mIS4dTm1j5QEl8f4MRhxwzzrUTf5nyjX2VL/Xc95H0bhL0s4vABquZmtaRaO1MXd+w4GHFkF9xRv6Eacxi7hyQ==" algorithmName="SHA-512" password="CC35"/>
  <autoFilter ref="C84:K141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7" customWidth="1"/>
    <col min="2" max="2" width="1.664063" style="267" customWidth="1"/>
    <col min="3" max="4" width="5" style="267" customWidth="1"/>
    <col min="5" max="5" width="11.67" style="267" customWidth="1"/>
    <col min="6" max="6" width="9.17" style="267" customWidth="1"/>
    <col min="7" max="7" width="5" style="267" customWidth="1"/>
    <col min="8" max="8" width="77.83" style="267" customWidth="1"/>
    <col min="9" max="10" width="20" style="267" customWidth="1"/>
    <col min="11" max="11" width="1.664063" style="267" customWidth="1"/>
  </cols>
  <sheetData>
    <row r="1" ht="37.5" customHeight="1"/>
    <row r="2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3" customFormat="1" ht="45" customHeight="1">
      <c r="B3" s="271"/>
      <c r="C3" s="272" t="s">
        <v>1249</v>
      </c>
      <c r="D3" s="272"/>
      <c r="E3" s="272"/>
      <c r="F3" s="272"/>
      <c r="G3" s="272"/>
      <c r="H3" s="272"/>
      <c r="I3" s="272"/>
      <c r="J3" s="272"/>
      <c r="K3" s="273"/>
    </row>
    <row r="4" ht="25.5" customHeight="1">
      <c r="B4" s="274"/>
      <c r="C4" s="275" t="s">
        <v>1250</v>
      </c>
      <c r="D4" s="275"/>
      <c r="E4" s="275"/>
      <c r="F4" s="275"/>
      <c r="G4" s="275"/>
      <c r="H4" s="275"/>
      <c r="I4" s="275"/>
      <c r="J4" s="275"/>
      <c r="K4" s="276"/>
    </row>
    <row r="5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ht="15" customHeight="1">
      <c r="B6" s="274"/>
      <c r="C6" s="278" t="s">
        <v>1251</v>
      </c>
      <c r="D6" s="278"/>
      <c r="E6" s="278"/>
      <c r="F6" s="278"/>
      <c r="G6" s="278"/>
      <c r="H6" s="278"/>
      <c r="I6" s="278"/>
      <c r="J6" s="278"/>
      <c r="K6" s="276"/>
    </row>
    <row r="7" ht="15" customHeight="1">
      <c r="B7" s="279"/>
      <c r="C7" s="278" t="s">
        <v>1252</v>
      </c>
      <c r="D7" s="278"/>
      <c r="E7" s="278"/>
      <c r="F7" s="278"/>
      <c r="G7" s="278"/>
      <c r="H7" s="278"/>
      <c r="I7" s="278"/>
      <c r="J7" s="278"/>
      <c r="K7" s="276"/>
    </row>
    <row r="8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ht="15" customHeight="1">
      <c r="B9" s="279"/>
      <c r="C9" s="278" t="s">
        <v>1253</v>
      </c>
      <c r="D9" s="278"/>
      <c r="E9" s="278"/>
      <c r="F9" s="278"/>
      <c r="G9" s="278"/>
      <c r="H9" s="278"/>
      <c r="I9" s="278"/>
      <c r="J9" s="278"/>
      <c r="K9" s="276"/>
    </row>
    <row r="10" ht="15" customHeight="1">
      <c r="B10" s="279"/>
      <c r="C10" s="278"/>
      <c r="D10" s="278" t="s">
        <v>1254</v>
      </c>
      <c r="E10" s="278"/>
      <c r="F10" s="278"/>
      <c r="G10" s="278"/>
      <c r="H10" s="278"/>
      <c r="I10" s="278"/>
      <c r="J10" s="278"/>
      <c r="K10" s="276"/>
    </row>
    <row r="11" ht="15" customHeight="1">
      <c r="B11" s="279"/>
      <c r="C11" s="280"/>
      <c r="D11" s="278" t="s">
        <v>1255</v>
      </c>
      <c r="E11" s="278"/>
      <c r="F11" s="278"/>
      <c r="G11" s="278"/>
      <c r="H11" s="278"/>
      <c r="I11" s="278"/>
      <c r="J11" s="278"/>
      <c r="K11" s="276"/>
    </row>
    <row r="12" ht="12.75" customHeight="1">
      <c r="B12" s="279"/>
      <c r="C12" s="280"/>
      <c r="D12" s="280"/>
      <c r="E12" s="280"/>
      <c r="F12" s="280"/>
      <c r="G12" s="280"/>
      <c r="H12" s="280"/>
      <c r="I12" s="280"/>
      <c r="J12" s="280"/>
      <c r="K12" s="276"/>
    </row>
    <row r="13" ht="15" customHeight="1">
      <c r="B13" s="279"/>
      <c r="C13" s="280"/>
      <c r="D13" s="278" t="s">
        <v>1256</v>
      </c>
      <c r="E13" s="278"/>
      <c r="F13" s="278"/>
      <c r="G13" s="278"/>
      <c r="H13" s="278"/>
      <c r="I13" s="278"/>
      <c r="J13" s="278"/>
      <c r="K13" s="276"/>
    </row>
    <row r="14" ht="15" customHeight="1">
      <c r="B14" s="279"/>
      <c r="C14" s="280"/>
      <c r="D14" s="278" t="s">
        <v>1257</v>
      </c>
      <c r="E14" s="278"/>
      <c r="F14" s="278"/>
      <c r="G14" s="278"/>
      <c r="H14" s="278"/>
      <c r="I14" s="278"/>
      <c r="J14" s="278"/>
      <c r="K14" s="276"/>
    </row>
    <row r="15" ht="15" customHeight="1">
      <c r="B15" s="279"/>
      <c r="C15" s="280"/>
      <c r="D15" s="278" t="s">
        <v>1258</v>
      </c>
      <c r="E15" s="278"/>
      <c r="F15" s="278"/>
      <c r="G15" s="278"/>
      <c r="H15" s="278"/>
      <c r="I15" s="278"/>
      <c r="J15" s="278"/>
      <c r="K15" s="276"/>
    </row>
    <row r="16" ht="15" customHeight="1">
      <c r="B16" s="279"/>
      <c r="C16" s="280"/>
      <c r="D16" s="280"/>
      <c r="E16" s="281" t="s">
        <v>83</v>
      </c>
      <c r="F16" s="278" t="s">
        <v>1259</v>
      </c>
      <c r="G16" s="278"/>
      <c r="H16" s="278"/>
      <c r="I16" s="278"/>
      <c r="J16" s="278"/>
      <c r="K16" s="276"/>
    </row>
    <row r="17" ht="15" customHeight="1">
      <c r="B17" s="279"/>
      <c r="C17" s="280"/>
      <c r="D17" s="280"/>
      <c r="E17" s="281" t="s">
        <v>1260</v>
      </c>
      <c r="F17" s="278" t="s">
        <v>1261</v>
      </c>
      <c r="G17" s="278"/>
      <c r="H17" s="278"/>
      <c r="I17" s="278"/>
      <c r="J17" s="278"/>
      <c r="K17" s="276"/>
    </row>
    <row r="18" ht="15" customHeight="1">
      <c r="B18" s="279"/>
      <c r="C18" s="280"/>
      <c r="D18" s="280"/>
      <c r="E18" s="281" t="s">
        <v>1262</v>
      </c>
      <c r="F18" s="278" t="s">
        <v>1263</v>
      </c>
      <c r="G18" s="278"/>
      <c r="H18" s="278"/>
      <c r="I18" s="278"/>
      <c r="J18" s="278"/>
      <c r="K18" s="276"/>
    </row>
    <row r="19" ht="15" customHeight="1">
      <c r="B19" s="279"/>
      <c r="C19" s="280"/>
      <c r="D19" s="280"/>
      <c r="E19" s="281" t="s">
        <v>89</v>
      </c>
      <c r="F19" s="278" t="s">
        <v>88</v>
      </c>
      <c r="G19" s="278"/>
      <c r="H19" s="278"/>
      <c r="I19" s="278"/>
      <c r="J19" s="278"/>
      <c r="K19" s="276"/>
    </row>
    <row r="20" ht="15" customHeight="1">
      <c r="B20" s="279"/>
      <c r="C20" s="280"/>
      <c r="D20" s="280"/>
      <c r="E20" s="281" t="s">
        <v>1264</v>
      </c>
      <c r="F20" s="278" t="s">
        <v>1265</v>
      </c>
      <c r="G20" s="278"/>
      <c r="H20" s="278"/>
      <c r="I20" s="278"/>
      <c r="J20" s="278"/>
      <c r="K20" s="276"/>
    </row>
    <row r="21" ht="15" customHeight="1">
      <c r="B21" s="279"/>
      <c r="C21" s="280"/>
      <c r="D21" s="280"/>
      <c r="E21" s="281" t="s">
        <v>1266</v>
      </c>
      <c r="F21" s="278" t="s">
        <v>1267</v>
      </c>
      <c r="G21" s="278"/>
      <c r="H21" s="278"/>
      <c r="I21" s="278"/>
      <c r="J21" s="278"/>
      <c r="K21" s="276"/>
    </row>
    <row r="22" ht="12.75" customHeight="1">
      <c r="B22" s="279"/>
      <c r="C22" s="280"/>
      <c r="D22" s="280"/>
      <c r="E22" s="280"/>
      <c r="F22" s="280"/>
      <c r="G22" s="280"/>
      <c r="H22" s="280"/>
      <c r="I22" s="280"/>
      <c r="J22" s="280"/>
      <c r="K22" s="276"/>
    </row>
    <row r="23" ht="15" customHeight="1">
      <c r="B23" s="279"/>
      <c r="C23" s="278" t="s">
        <v>1268</v>
      </c>
      <c r="D23" s="278"/>
      <c r="E23" s="278"/>
      <c r="F23" s="278"/>
      <c r="G23" s="278"/>
      <c r="H23" s="278"/>
      <c r="I23" s="278"/>
      <c r="J23" s="278"/>
      <c r="K23" s="276"/>
    </row>
    <row r="24" ht="15" customHeight="1">
      <c r="B24" s="279"/>
      <c r="C24" s="278" t="s">
        <v>1269</v>
      </c>
      <c r="D24" s="278"/>
      <c r="E24" s="278"/>
      <c r="F24" s="278"/>
      <c r="G24" s="278"/>
      <c r="H24" s="278"/>
      <c r="I24" s="278"/>
      <c r="J24" s="278"/>
      <c r="K24" s="276"/>
    </row>
    <row r="25" ht="15" customHeight="1">
      <c r="B25" s="279"/>
      <c r="C25" s="278"/>
      <c r="D25" s="278" t="s">
        <v>1270</v>
      </c>
      <c r="E25" s="278"/>
      <c r="F25" s="278"/>
      <c r="G25" s="278"/>
      <c r="H25" s="278"/>
      <c r="I25" s="278"/>
      <c r="J25" s="278"/>
      <c r="K25" s="276"/>
    </row>
    <row r="26" ht="15" customHeight="1">
      <c r="B26" s="279"/>
      <c r="C26" s="280"/>
      <c r="D26" s="278" t="s">
        <v>1271</v>
      </c>
      <c r="E26" s="278"/>
      <c r="F26" s="278"/>
      <c r="G26" s="278"/>
      <c r="H26" s="278"/>
      <c r="I26" s="278"/>
      <c r="J26" s="278"/>
      <c r="K26" s="276"/>
    </row>
    <row r="27" ht="12.75" customHeight="1">
      <c r="B27" s="279"/>
      <c r="C27" s="280"/>
      <c r="D27" s="280"/>
      <c r="E27" s="280"/>
      <c r="F27" s="280"/>
      <c r="G27" s="280"/>
      <c r="H27" s="280"/>
      <c r="I27" s="280"/>
      <c r="J27" s="280"/>
      <c r="K27" s="276"/>
    </row>
    <row r="28" ht="15" customHeight="1">
      <c r="B28" s="279"/>
      <c r="C28" s="280"/>
      <c r="D28" s="278" t="s">
        <v>1272</v>
      </c>
      <c r="E28" s="278"/>
      <c r="F28" s="278"/>
      <c r="G28" s="278"/>
      <c r="H28" s="278"/>
      <c r="I28" s="278"/>
      <c r="J28" s="278"/>
      <c r="K28" s="276"/>
    </row>
    <row r="29" ht="15" customHeight="1">
      <c r="B29" s="279"/>
      <c r="C29" s="280"/>
      <c r="D29" s="278" t="s">
        <v>1273</v>
      </c>
      <c r="E29" s="278"/>
      <c r="F29" s="278"/>
      <c r="G29" s="278"/>
      <c r="H29" s="278"/>
      <c r="I29" s="278"/>
      <c r="J29" s="278"/>
      <c r="K29" s="276"/>
    </row>
    <row r="30" ht="12.75" customHeight="1">
      <c r="B30" s="279"/>
      <c r="C30" s="280"/>
      <c r="D30" s="280"/>
      <c r="E30" s="280"/>
      <c r="F30" s="280"/>
      <c r="G30" s="280"/>
      <c r="H30" s="280"/>
      <c r="I30" s="280"/>
      <c r="J30" s="280"/>
      <c r="K30" s="276"/>
    </row>
    <row r="31" ht="15" customHeight="1">
      <c r="B31" s="279"/>
      <c r="C31" s="280"/>
      <c r="D31" s="278" t="s">
        <v>1274</v>
      </c>
      <c r="E31" s="278"/>
      <c r="F31" s="278"/>
      <c r="G31" s="278"/>
      <c r="H31" s="278"/>
      <c r="I31" s="278"/>
      <c r="J31" s="278"/>
      <c r="K31" s="276"/>
    </row>
    <row r="32" ht="15" customHeight="1">
      <c r="B32" s="279"/>
      <c r="C32" s="280"/>
      <c r="D32" s="278" t="s">
        <v>1275</v>
      </c>
      <c r="E32" s="278"/>
      <c r="F32" s="278"/>
      <c r="G32" s="278"/>
      <c r="H32" s="278"/>
      <c r="I32" s="278"/>
      <c r="J32" s="278"/>
      <c r="K32" s="276"/>
    </row>
    <row r="33" ht="15" customHeight="1">
      <c r="B33" s="279"/>
      <c r="C33" s="280"/>
      <c r="D33" s="278" t="s">
        <v>1276</v>
      </c>
      <c r="E33" s="278"/>
      <c r="F33" s="278"/>
      <c r="G33" s="278"/>
      <c r="H33" s="278"/>
      <c r="I33" s="278"/>
      <c r="J33" s="278"/>
      <c r="K33" s="276"/>
    </row>
    <row r="34" ht="15" customHeight="1">
      <c r="B34" s="279"/>
      <c r="C34" s="280"/>
      <c r="D34" s="278"/>
      <c r="E34" s="282" t="s">
        <v>120</v>
      </c>
      <c r="F34" s="278"/>
      <c r="G34" s="278" t="s">
        <v>1277</v>
      </c>
      <c r="H34" s="278"/>
      <c r="I34" s="278"/>
      <c r="J34" s="278"/>
      <c r="K34" s="276"/>
    </row>
    <row r="35" ht="30.75" customHeight="1">
      <c r="B35" s="279"/>
      <c r="C35" s="280"/>
      <c r="D35" s="278"/>
      <c r="E35" s="282" t="s">
        <v>1278</v>
      </c>
      <c r="F35" s="278"/>
      <c r="G35" s="278" t="s">
        <v>1279</v>
      </c>
      <c r="H35" s="278"/>
      <c r="I35" s="278"/>
      <c r="J35" s="278"/>
      <c r="K35" s="276"/>
    </row>
    <row r="36" ht="15" customHeight="1">
      <c r="B36" s="279"/>
      <c r="C36" s="280"/>
      <c r="D36" s="278"/>
      <c r="E36" s="282" t="s">
        <v>57</v>
      </c>
      <c r="F36" s="278"/>
      <c r="G36" s="278" t="s">
        <v>1280</v>
      </c>
      <c r="H36" s="278"/>
      <c r="I36" s="278"/>
      <c r="J36" s="278"/>
      <c r="K36" s="276"/>
    </row>
    <row r="37" ht="15" customHeight="1">
      <c r="B37" s="279"/>
      <c r="C37" s="280"/>
      <c r="D37" s="278"/>
      <c r="E37" s="282" t="s">
        <v>121</v>
      </c>
      <c r="F37" s="278"/>
      <c r="G37" s="278" t="s">
        <v>1281</v>
      </c>
      <c r="H37" s="278"/>
      <c r="I37" s="278"/>
      <c r="J37" s="278"/>
      <c r="K37" s="276"/>
    </row>
    <row r="38" ht="15" customHeight="1">
      <c r="B38" s="279"/>
      <c r="C38" s="280"/>
      <c r="D38" s="278"/>
      <c r="E38" s="282" t="s">
        <v>122</v>
      </c>
      <c r="F38" s="278"/>
      <c r="G38" s="278" t="s">
        <v>1282</v>
      </c>
      <c r="H38" s="278"/>
      <c r="I38" s="278"/>
      <c r="J38" s="278"/>
      <c r="K38" s="276"/>
    </row>
    <row r="39" ht="15" customHeight="1">
      <c r="B39" s="279"/>
      <c r="C39" s="280"/>
      <c r="D39" s="278"/>
      <c r="E39" s="282" t="s">
        <v>123</v>
      </c>
      <c r="F39" s="278"/>
      <c r="G39" s="278" t="s">
        <v>1283</v>
      </c>
      <c r="H39" s="278"/>
      <c r="I39" s="278"/>
      <c r="J39" s="278"/>
      <c r="K39" s="276"/>
    </row>
    <row r="40" ht="15" customHeight="1">
      <c r="B40" s="279"/>
      <c r="C40" s="280"/>
      <c r="D40" s="278"/>
      <c r="E40" s="282" t="s">
        <v>1284</v>
      </c>
      <c r="F40" s="278"/>
      <c r="G40" s="278" t="s">
        <v>1285</v>
      </c>
      <c r="H40" s="278"/>
      <c r="I40" s="278"/>
      <c r="J40" s="278"/>
      <c r="K40" s="276"/>
    </row>
    <row r="41" ht="15" customHeight="1">
      <c r="B41" s="279"/>
      <c r="C41" s="280"/>
      <c r="D41" s="278"/>
      <c r="E41" s="282"/>
      <c r="F41" s="278"/>
      <c r="G41" s="278" t="s">
        <v>1286</v>
      </c>
      <c r="H41" s="278"/>
      <c r="I41" s="278"/>
      <c r="J41" s="278"/>
      <c r="K41" s="276"/>
    </row>
    <row r="42" ht="15" customHeight="1">
      <c r="B42" s="279"/>
      <c r="C42" s="280"/>
      <c r="D42" s="278"/>
      <c r="E42" s="282" t="s">
        <v>1287</v>
      </c>
      <c r="F42" s="278"/>
      <c r="G42" s="278" t="s">
        <v>1288</v>
      </c>
      <c r="H42" s="278"/>
      <c r="I42" s="278"/>
      <c r="J42" s="278"/>
      <c r="K42" s="276"/>
    </row>
    <row r="43" ht="15" customHeight="1">
      <c r="B43" s="279"/>
      <c r="C43" s="280"/>
      <c r="D43" s="278"/>
      <c r="E43" s="282" t="s">
        <v>125</v>
      </c>
      <c r="F43" s="278"/>
      <c r="G43" s="278" t="s">
        <v>1289</v>
      </c>
      <c r="H43" s="278"/>
      <c r="I43" s="278"/>
      <c r="J43" s="278"/>
      <c r="K43" s="276"/>
    </row>
    <row r="44" ht="12.75" customHeight="1">
      <c r="B44" s="279"/>
      <c r="C44" s="280"/>
      <c r="D44" s="278"/>
      <c r="E44" s="278"/>
      <c r="F44" s="278"/>
      <c r="G44" s="278"/>
      <c r="H44" s="278"/>
      <c r="I44" s="278"/>
      <c r="J44" s="278"/>
      <c r="K44" s="276"/>
    </row>
    <row r="45" ht="15" customHeight="1">
      <c r="B45" s="279"/>
      <c r="C45" s="280"/>
      <c r="D45" s="278" t="s">
        <v>1290</v>
      </c>
      <c r="E45" s="278"/>
      <c r="F45" s="278"/>
      <c r="G45" s="278"/>
      <c r="H45" s="278"/>
      <c r="I45" s="278"/>
      <c r="J45" s="278"/>
      <c r="K45" s="276"/>
    </row>
    <row r="46" ht="15" customHeight="1">
      <c r="B46" s="279"/>
      <c r="C46" s="280"/>
      <c r="D46" s="280"/>
      <c r="E46" s="278" t="s">
        <v>1291</v>
      </c>
      <c r="F46" s="278"/>
      <c r="G46" s="278"/>
      <c r="H46" s="278"/>
      <c r="I46" s="278"/>
      <c r="J46" s="278"/>
      <c r="K46" s="276"/>
    </row>
    <row r="47" ht="15" customHeight="1">
      <c r="B47" s="279"/>
      <c r="C47" s="280"/>
      <c r="D47" s="280"/>
      <c r="E47" s="278" t="s">
        <v>1292</v>
      </c>
      <c r="F47" s="278"/>
      <c r="G47" s="278"/>
      <c r="H47" s="278"/>
      <c r="I47" s="278"/>
      <c r="J47" s="278"/>
      <c r="K47" s="276"/>
    </row>
    <row r="48" ht="15" customHeight="1">
      <c r="B48" s="279"/>
      <c r="C48" s="280"/>
      <c r="D48" s="280"/>
      <c r="E48" s="278" t="s">
        <v>1293</v>
      </c>
      <c r="F48" s="278"/>
      <c r="G48" s="278"/>
      <c r="H48" s="278"/>
      <c r="I48" s="278"/>
      <c r="J48" s="278"/>
      <c r="K48" s="276"/>
    </row>
    <row r="49" ht="15" customHeight="1">
      <c r="B49" s="279"/>
      <c r="C49" s="280"/>
      <c r="D49" s="278" t="s">
        <v>1294</v>
      </c>
      <c r="E49" s="278"/>
      <c r="F49" s="278"/>
      <c r="G49" s="278"/>
      <c r="H49" s="278"/>
      <c r="I49" s="278"/>
      <c r="J49" s="278"/>
      <c r="K49" s="276"/>
    </row>
    <row r="50" ht="25.5" customHeight="1">
      <c r="B50" s="274"/>
      <c r="C50" s="275" t="s">
        <v>1295</v>
      </c>
      <c r="D50" s="275"/>
      <c r="E50" s="275"/>
      <c r="F50" s="275"/>
      <c r="G50" s="275"/>
      <c r="H50" s="275"/>
      <c r="I50" s="275"/>
      <c r="J50" s="275"/>
      <c r="K50" s="276"/>
    </row>
    <row r="51" ht="5.25" customHeight="1">
      <c r="B51" s="274"/>
      <c r="C51" s="277"/>
      <c r="D51" s="277"/>
      <c r="E51" s="277"/>
      <c r="F51" s="277"/>
      <c r="G51" s="277"/>
      <c r="H51" s="277"/>
      <c r="I51" s="277"/>
      <c r="J51" s="277"/>
      <c r="K51" s="276"/>
    </row>
    <row r="52" ht="15" customHeight="1">
      <c r="B52" s="274"/>
      <c r="C52" s="278" t="s">
        <v>1296</v>
      </c>
      <c r="D52" s="278"/>
      <c r="E52" s="278"/>
      <c r="F52" s="278"/>
      <c r="G52" s="278"/>
      <c r="H52" s="278"/>
      <c r="I52" s="278"/>
      <c r="J52" s="278"/>
      <c r="K52" s="276"/>
    </row>
    <row r="53" ht="15" customHeight="1">
      <c r="B53" s="274"/>
      <c r="C53" s="278" t="s">
        <v>1297</v>
      </c>
      <c r="D53" s="278"/>
      <c r="E53" s="278"/>
      <c r="F53" s="278"/>
      <c r="G53" s="278"/>
      <c r="H53" s="278"/>
      <c r="I53" s="278"/>
      <c r="J53" s="278"/>
      <c r="K53" s="276"/>
    </row>
    <row r="54" ht="12.75" customHeight="1">
      <c r="B54" s="274"/>
      <c r="C54" s="278"/>
      <c r="D54" s="278"/>
      <c r="E54" s="278"/>
      <c r="F54" s="278"/>
      <c r="G54" s="278"/>
      <c r="H54" s="278"/>
      <c r="I54" s="278"/>
      <c r="J54" s="278"/>
      <c r="K54" s="276"/>
    </row>
    <row r="55" ht="15" customHeight="1">
      <c r="B55" s="274"/>
      <c r="C55" s="278" t="s">
        <v>1298</v>
      </c>
      <c r="D55" s="278"/>
      <c r="E55" s="278"/>
      <c r="F55" s="278"/>
      <c r="G55" s="278"/>
      <c r="H55" s="278"/>
      <c r="I55" s="278"/>
      <c r="J55" s="278"/>
      <c r="K55" s="276"/>
    </row>
    <row r="56" ht="15" customHeight="1">
      <c r="B56" s="274"/>
      <c r="C56" s="280"/>
      <c r="D56" s="278" t="s">
        <v>1299</v>
      </c>
      <c r="E56" s="278"/>
      <c r="F56" s="278"/>
      <c r="G56" s="278"/>
      <c r="H56" s="278"/>
      <c r="I56" s="278"/>
      <c r="J56" s="278"/>
      <c r="K56" s="276"/>
    </row>
    <row r="57" ht="15" customHeight="1">
      <c r="B57" s="274"/>
      <c r="C57" s="280"/>
      <c r="D57" s="278" t="s">
        <v>1300</v>
      </c>
      <c r="E57" s="278"/>
      <c r="F57" s="278"/>
      <c r="G57" s="278"/>
      <c r="H57" s="278"/>
      <c r="I57" s="278"/>
      <c r="J57" s="278"/>
      <c r="K57" s="276"/>
    </row>
    <row r="58" ht="15" customHeight="1">
      <c r="B58" s="274"/>
      <c r="C58" s="280"/>
      <c r="D58" s="278" t="s">
        <v>1301</v>
      </c>
      <c r="E58" s="278"/>
      <c r="F58" s="278"/>
      <c r="G58" s="278"/>
      <c r="H58" s="278"/>
      <c r="I58" s="278"/>
      <c r="J58" s="278"/>
      <c r="K58" s="276"/>
    </row>
    <row r="59" ht="15" customHeight="1">
      <c r="B59" s="274"/>
      <c r="C59" s="280"/>
      <c r="D59" s="278" t="s">
        <v>1302</v>
      </c>
      <c r="E59" s="278"/>
      <c r="F59" s="278"/>
      <c r="G59" s="278"/>
      <c r="H59" s="278"/>
      <c r="I59" s="278"/>
      <c r="J59" s="278"/>
      <c r="K59" s="276"/>
    </row>
    <row r="60" ht="15" customHeight="1">
      <c r="B60" s="274"/>
      <c r="C60" s="280"/>
      <c r="D60" s="283" t="s">
        <v>1303</v>
      </c>
      <c r="E60" s="283"/>
      <c r="F60" s="283"/>
      <c r="G60" s="283"/>
      <c r="H60" s="283"/>
      <c r="I60" s="283"/>
      <c r="J60" s="283"/>
      <c r="K60" s="276"/>
    </row>
    <row r="61" ht="15" customHeight="1">
      <c r="B61" s="274"/>
      <c r="C61" s="280"/>
      <c r="D61" s="278" t="s">
        <v>1304</v>
      </c>
      <c r="E61" s="278"/>
      <c r="F61" s="278"/>
      <c r="G61" s="278"/>
      <c r="H61" s="278"/>
      <c r="I61" s="278"/>
      <c r="J61" s="278"/>
      <c r="K61" s="276"/>
    </row>
    <row r="62" ht="12.75" customHeight="1">
      <c r="B62" s="274"/>
      <c r="C62" s="280"/>
      <c r="D62" s="280"/>
      <c r="E62" s="284"/>
      <c r="F62" s="280"/>
      <c r="G62" s="280"/>
      <c r="H62" s="280"/>
      <c r="I62" s="280"/>
      <c r="J62" s="280"/>
      <c r="K62" s="276"/>
    </row>
    <row r="63" ht="15" customHeight="1">
      <c r="B63" s="274"/>
      <c r="C63" s="280"/>
      <c r="D63" s="278" t="s">
        <v>1305</v>
      </c>
      <c r="E63" s="278"/>
      <c r="F63" s="278"/>
      <c r="G63" s="278"/>
      <c r="H63" s="278"/>
      <c r="I63" s="278"/>
      <c r="J63" s="278"/>
      <c r="K63" s="276"/>
    </row>
    <row r="64" ht="15" customHeight="1">
      <c r="B64" s="274"/>
      <c r="C64" s="280"/>
      <c r="D64" s="283" t="s">
        <v>1306</v>
      </c>
      <c r="E64" s="283"/>
      <c r="F64" s="283"/>
      <c r="G64" s="283"/>
      <c r="H64" s="283"/>
      <c r="I64" s="283"/>
      <c r="J64" s="283"/>
      <c r="K64" s="276"/>
    </row>
    <row r="65" ht="15" customHeight="1">
      <c r="B65" s="274"/>
      <c r="C65" s="280"/>
      <c r="D65" s="278" t="s">
        <v>1307</v>
      </c>
      <c r="E65" s="278"/>
      <c r="F65" s="278"/>
      <c r="G65" s="278"/>
      <c r="H65" s="278"/>
      <c r="I65" s="278"/>
      <c r="J65" s="278"/>
      <c r="K65" s="276"/>
    </row>
    <row r="66" ht="15" customHeight="1">
      <c r="B66" s="274"/>
      <c r="C66" s="280"/>
      <c r="D66" s="278" t="s">
        <v>1308</v>
      </c>
      <c r="E66" s="278"/>
      <c r="F66" s="278"/>
      <c r="G66" s="278"/>
      <c r="H66" s="278"/>
      <c r="I66" s="278"/>
      <c r="J66" s="278"/>
      <c r="K66" s="276"/>
    </row>
    <row r="67" ht="15" customHeight="1">
      <c r="B67" s="274"/>
      <c r="C67" s="280"/>
      <c r="D67" s="278" t="s">
        <v>1309</v>
      </c>
      <c r="E67" s="278"/>
      <c r="F67" s="278"/>
      <c r="G67" s="278"/>
      <c r="H67" s="278"/>
      <c r="I67" s="278"/>
      <c r="J67" s="278"/>
      <c r="K67" s="276"/>
    </row>
    <row r="68" ht="15" customHeight="1">
      <c r="B68" s="274"/>
      <c r="C68" s="280"/>
      <c r="D68" s="278" t="s">
        <v>1310</v>
      </c>
      <c r="E68" s="278"/>
      <c r="F68" s="278"/>
      <c r="G68" s="278"/>
      <c r="H68" s="278"/>
      <c r="I68" s="278"/>
      <c r="J68" s="278"/>
      <c r="K68" s="276"/>
    </row>
    <row r="69" ht="12.75" customHeight="1">
      <c r="B69" s="285"/>
      <c r="C69" s="286"/>
      <c r="D69" s="286"/>
      <c r="E69" s="286"/>
      <c r="F69" s="286"/>
      <c r="G69" s="286"/>
      <c r="H69" s="286"/>
      <c r="I69" s="286"/>
      <c r="J69" s="286"/>
      <c r="K69" s="287"/>
    </row>
    <row r="70" ht="18.75" customHeight="1">
      <c r="B70" s="288"/>
      <c r="C70" s="288"/>
      <c r="D70" s="288"/>
      <c r="E70" s="288"/>
      <c r="F70" s="288"/>
      <c r="G70" s="288"/>
      <c r="H70" s="288"/>
      <c r="I70" s="288"/>
      <c r="J70" s="288"/>
      <c r="K70" s="289"/>
    </row>
    <row r="71" ht="18.75" customHeight="1">
      <c r="B71" s="289"/>
      <c r="C71" s="289"/>
      <c r="D71" s="289"/>
      <c r="E71" s="289"/>
      <c r="F71" s="289"/>
      <c r="G71" s="289"/>
      <c r="H71" s="289"/>
      <c r="I71" s="289"/>
      <c r="J71" s="289"/>
      <c r="K71" s="289"/>
    </row>
    <row r="72" ht="7.5" customHeight="1">
      <c r="B72" s="290"/>
      <c r="C72" s="291"/>
      <c r="D72" s="291"/>
      <c r="E72" s="291"/>
      <c r="F72" s="291"/>
      <c r="G72" s="291"/>
      <c r="H72" s="291"/>
      <c r="I72" s="291"/>
      <c r="J72" s="291"/>
      <c r="K72" s="292"/>
    </row>
    <row r="73" ht="45" customHeight="1">
      <c r="B73" s="293"/>
      <c r="C73" s="294" t="s">
        <v>101</v>
      </c>
      <c r="D73" s="294"/>
      <c r="E73" s="294"/>
      <c r="F73" s="294"/>
      <c r="G73" s="294"/>
      <c r="H73" s="294"/>
      <c r="I73" s="294"/>
      <c r="J73" s="294"/>
      <c r="K73" s="295"/>
    </row>
    <row r="74" ht="17.25" customHeight="1">
      <c r="B74" s="293"/>
      <c r="C74" s="296" t="s">
        <v>1311</v>
      </c>
      <c r="D74" s="296"/>
      <c r="E74" s="296"/>
      <c r="F74" s="296" t="s">
        <v>1312</v>
      </c>
      <c r="G74" s="297"/>
      <c r="H74" s="296" t="s">
        <v>121</v>
      </c>
      <c r="I74" s="296" t="s">
        <v>61</v>
      </c>
      <c r="J74" s="296" t="s">
        <v>1313</v>
      </c>
      <c r="K74" s="295"/>
    </row>
    <row r="75" ht="17.25" customHeight="1">
      <c r="B75" s="293"/>
      <c r="C75" s="298" t="s">
        <v>1314</v>
      </c>
      <c r="D75" s="298"/>
      <c r="E75" s="298"/>
      <c r="F75" s="299" t="s">
        <v>1315</v>
      </c>
      <c r="G75" s="300"/>
      <c r="H75" s="298"/>
      <c r="I75" s="298"/>
      <c r="J75" s="298" t="s">
        <v>1316</v>
      </c>
      <c r="K75" s="295"/>
    </row>
    <row r="76" ht="5.25" customHeight="1">
      <c r="B76" s="293"/>
      <c r="C76" s="301"/>
      <c r="D76" s="301"/>
      <c r="E76" s="301"/>
      <c r="F76" s="301"/>
      <c r="G76" s="302"/>
      <c r="H76" s="301"/>
      <c r="I76" s="301"/>
      <c r="J76" s="301"/>
      <c r="K76" s="295"/>
    </row>
    <row r="77" ht="15" customHeight="1">
      <c r="B77" s="293"/>
      <c r="C77" s="282" t="s">
        <v>57</v>
      </c>
      <c r="D77" s="301"/>
      <c r="E77" s="301"/>
      <c r="F77" s="303" t="s">
        <v>1317</v>
      </c>
      <c r="G77" s="302"/>
      <c r="H77" s="282" t="s">
        <v>1318</v>
      </c>
      <c r="I77" s="282" t="s">
        <v>1319</v>
      </c>
      <c r="J77" s="282">
        <v>20</v>
      </c>
      <c r="K77" s="295"/>
    </row>
    <row r="78" ht="15" customHeight="1">
      <c r="B78" s="293"/>
      <c r="C78" s="282" t="s">
        <v>1320</v>
      </c>
      <c r="D78" s="282"/>
      <c r="E78" s="282"/>
      <c r="F78" s="303" t="s">
        <v>1317</v>
      </c>
      <c r="G78" s="302"/>
      <c r="H78" s="282" t="s">
        <v>1321</v>
      </c>
      <c r="I78" s="282" t="s">
        <v>1319</v>
      </c>
      <c r="J78" s="282">
        <v>120</v>
      </c>
      <c r="K78" s="295"/>
    </row>
    <row r="79" ht="15" customHeight="1">
      <c r="B79" s="304"/>
      <c r="C79" s="282" t="s">
        <v>1322</v>
      </c>
      <c r="D79" s="282"/>
      <c r="E79" s="282"/>
      <c r="F79" s="303" t="s">
        <v>1323</v>
      </c>
      <c r="G79" s="302"/>
      <c r="H79" s="282" t="s">
        <v>1324</v>
      </c>
      <c r="I79" s="282" t="s">
        <v>1319</v>
      </c>
      <c r="J79" s="282">
        <v>50</v>
      </c>
      <c r="K79" s="295"/>
    </row>
    <row r="80" ht="15" customHeight="1">
      <c r="B80" s="304"/>
      <c r="C80" s="282" t="s">
        <v>1325</v>
      </c>
      <c r="D80" s="282"/>
      <c r="E80" s="282"/>
      <c r="F80" s="303" t="s">
        <v>1317</v>
      </c>
      <c r="G80" s="302"/>
      <c r="H80" s="282" t="s">
        <v>1326</v>
      </c>
      <c r="I80" s="282" t="s">
        <v>1327</v>
      </c>
      <c r="J80" s="282"/>
      <c r="K80" s="295"/>
    </row>
    <row r="81" ht="15" customHeight="1">
      <c r="B81" s="304"/>
      <c r="C81" s="305" t="s">
        <v>1328</v>
      </c>
      <c r="D81" s="305"/>
      <c r="E81" s="305"/>
      <c r="F81" s="306" t="s">
        <v>1323</v>
      </c>
      <c r="G81" s="305"/>
      <c r="H81" s="305" t="s">
        <v>1329</v>
      </c>
      <c r="I81" s="305" t="s">
        <v>1319</v>
      </c>
      <c r="J81" s="305">
        <v>15</v>
      </c>
      <c r="K81" s="295"/>
    </row>
    <row r="82" ht="15" customHeight="1">
      <c r="B82" s="304"/>
      <c r="C82" s="305" t="s">
        <v>1330</v>
      </c>
      <c r="D82" s="305"/>
      <c r="E82" s="305"/>
      <c r="F82" s="306" t="s">
        <v>1323</v>
      </c>
      <c r="G82" s="305"/>
      <c r="H82" s="305" t="s">
        <v>1331</v>
      </c>
      <c r="I82" s="305" t="s">
        <v>1319</v>
      </c>
      <c r="J82" s="305">
        <v>15</v>
      </c>
      <c r="K82" s="295"/>
    </row>
    <row r="83" ht="15" customHeight="1">
      <c r="B83" s="304"/>
      <c r="C83" s="305" t="s">
        <v>1332</v>
      </c>
      <c r="D83" s="305"/>
      <c r="E83" s="305"/>
      <c r="F83" s="306" t="s">
        <v>1323</v>
      </c>
      <c r="G83" s="305"/>
      <c r="H83" s="305" t="s">
        <v>1333</v>
      </c>
      <c r="I83" s="305" t="s">
        <v>1319</v>
      </c>
      <c r="J83" s="305">
        <v>20</v>
      </c>
      <c r="K83" s="295"/>
    </row>
    <row r="84" ht="15" customHeight="1">
      <c r="B84" s="304"/>
      <c r="C84" s="305" t="s">
        <v>1334</v>
      </c>
      <c r="D84" s="305"/>
      <c r="E84" s="305"/>
      <c r="F84" s="306" t="s">
        <v>1323</v>
      </c>
      <c r="G84" s="305"/>
      <c r="H84" s="305" t="s">
        <v>1335</v>
      </c>
      <c r="I84" s="305" t="s">
        <v>1319</v>
      </c>
      <c r="J84" s="305">
        <v>20</v>
      </c>
      <c r="K84" s="295"/>
    </row>
    <row r="85" ht="15" customHeight="1">
      <c r="B85" s="304"/>
      <c r="C85" s="282" t="s">
        <v>1336</v>
      </c>
      <c r="D85" s="282"/>
      <c r="E85" s="282"/>
      <c r="F85" s="303" t="s">
        <v>1323</v>
      </c>
      <c r="G85" s="302"/>
      <c r="H85" s="282" t="s">
        <v>1337</v>
      </c>
      <c r="I85" s="282" t="s">
        <v>1319</v>
      </c>
      <c r="J85" s="282">
        <v>50</v>
      </c>
      <c r="K85" s="295"/>
    </row>
    <row r="86" ht="15" customHeight="1">
      <c r="B86" s="304"/>
      <c r="C86" s="282" t="s">
        <v>1338</v>
      </c>
      <c r="D86" s="282"/>
      <c r="E86" s="282"/>
      <c r="F86" s="303" t="s">
        <v>1323</v>
      </c>
      <c r="G86" s="302"/>
      <c r="H86" s="282" t="s">
        <v>1339</v>
      </c>
      <c r="I86" s="282" t="s">
        <v>1319</v>
      </c>
      <c r="J86" s="282">
        <v>20</v>
      </c>
      <c r="K86" s="295"/>
    </row>
    <row r="87" ht="15" customHeight="1">
      <c r="B87" s="304"/>
      <c r="C87" s="282" t="s">
        <v>1340</v>
      </c>
      <c r="D87" s="282"/>
      <c r="E87" s="282"/>
      <c r="F87" s="303" t="s">
        <v>1323</v>
      </c>
      <c r="G87" s="302"/>
      <c r="H87" s="282" t="s">
        <v>1341</v>
      </c>
      <c r="I87" s="282" t="s">
        <v>1319</v>
      </c>
      <c r="J87" s="282">
        <v>20</v>
      </c>
      <c r="K87" s="295"/>
    </row>
    <row r="88" ht="15" customHeight="1">
      <c r="B88" s="304"/>
      <c r="C88" s="282" t="s">
        <v>1342</v>
      </c>
      <c r="D88" s="282"/>
      <c r="E88" s="282"/>
      <c r="F88" s="303" t="s">
        <v>1323</v>
      </c>
      <c r="G88" s="302"/>
      <c r="H88" s="282" t="s">
        <v>1343</v>
      </c>
      <c r="I88" s="282" t="s">
        <v>1319</v>
      </c>
      <c r="J88" s="282">
        <v>50</v>
      </c>
      <c r="K88" s="295"/>
    </row>
    <row r="89" ht="15" customHeight="1">
      <c r="B89" s="304"/>
      <c r="C89" s="282" t="s">
        <v>1344</v>
      </c>
      <c r="D89" s="282"/>
      <c r="E89" s="282"/>
      <c r="F89" s="303" t="s">
        <v>1323</v>
      </c>
      <c r="G89" s="302"/>
      <c r="H89" s="282" t="s">
        <v>1344</v>
      </c>
      <c r="I89" s="282" t="s">
        <v>1319</v>
      </c>
      <c r="J89" s="282">
        <v>50</v>
      </c>
      <c r="K89" s="295"/>
    </row>
    <row r="90" ht="15" customHeight="1">
      <c r="B90" s="304"/>
      <c r="C90" s="282" t="s">
        <v>126</v>
      </c>
      <c r="D90" s="282"/>
      <c r="E90" s="282"/>
      <c r="F90" s="303" t="s">
        <v>1323</v>
      </c>
      <c r="G90" s="302"/>
      <c r="H90" s="282" t="s">
        <v>1345</v>
      </c>
      <c r="I90" s="282" t="s">
        <v>1319</v>
      </c>
      <c r="J90" s="282">
        <v>255</v>
      </c>
      <c r="K90" s="295"/>
    </row>
    <row r="91" ht="15" customHeight="1">
      <c r="B91" s="304"/>
      <c r="C91" s="282" t="s">
        <v>1346</v>
      </c>
      <c r="D91" s="282"/>
      <c r="E91" s="282"/>
      <c r="F91" s="303" t="s">
        <v>1317</v>
      </c>
      <c r="G91" s="302"/>
      <c r="H91" s="282" t="s">
        <v>1347</v>
      </c>
      <c r="I91" s="282" t="s">
        <v>1348</v>
      </c>
      <c r="J91" s="282"/>
      <c r="K91" s="295"/>
    </row>
    <row r="92" ht="15" customHeight="1">
      <c r="B92" s="304"/>
      <c r="C92" s="282" t="s">
        <v>1349</v>
      </c>
      <c r="D92" s="282"/>
      <c r="E92" s="282"/>
      <c r="F92" s="303" t="s">
        <v>1317</v>
      </c>
      <c r="G92" s="302"/>
      <c r="H92" s="282" t="s">
        <v>1350</v>
      </c>
      <c r="I92" s="282" t="s">
        <v>1351</v>
      </c>
      <c r="J92" s="282"/>
      <c r="K92" s="295"/>
    </row>
    <row r="93" ht="15" customHeight="1">
      <c r="B93" s="304"/>
      <c r="C93" s="282" t="s">
        <v>1352</v>
      </c>
      <c r="D93" s="282"/>
      <c r="E93" s="282"/>
      <c r="F93" s="303" t="s">
        <v>1317</v>
      </c>
      <c r="G93" s="302"/>
      <c r="H93" s="282" t="s">
        <v>1352</v>
      </c>
      <c r="I93" s="282" t="s">
        <v>1351</v>
      </c>
      <c r="J93" s="282"/>
      <c r="K93" s="295"/>
    </row>
    <row r="94" ht="15" customHeight="1">
      <c r="B94" s="304"/>
      <c r="C94" s="282" t="s">
        <v>42</v>
      </c>
      <c r="D94" s="282"/>
      <c r="E94" s="282"/>
      <c r="F94" s="303" t="s">
        <v>1317</v>
      </c>
      <c r="G94" s="302"/>
      <c r="H94" s="282" t="s">
        <v>1353</v>
      </c>
      <c r="I94" s="282" t="s">
        <v>1351</v>
      </c>
      <c r="J94" s="282"/>
      <c r="K94" s="295"/>
    </row>
    <row r="95" ht="15" customHeight="1">
      <c r="B95" s="304"/>
      <c r="C95" s="282" t="s">
        <v>52</v>
      </c>
      <c r="D95" s="282"/>
      <c r="E95" s="282"/>
      <c r="F95" s="303" t="s">
        <v>1317</v>
      </c>
      <c r="G95" s="302"/>
      <c r="H95" s="282" t="s">
        <v>1354</v>
      </c>
      <c r="I95" s="282" t="s">
        <v>1351</v>
      </c>
      <c r="J95" s="282"/>
      <c r="K95" s="295"/>
    </row>
    <row r="96" ht="15" customHeight="1">
      <c r="B96" s="307"/>
      <c r="C96" s="308"/>
      <c r="D96" s="308"/>
      <c r="E96" s="308"/>
      <c r="F96" s="308"/>
      <c r="G96" s="308"/>
      <c r="H96" s="308"/>
      <c r="I96" s="308"/>
      <c r="J96" s="308"/>
      <c r="K96" s="309"/>
    </row>
    <row r="97" ht="18.75" customHeight="1">
      <c r="B97" s="310"/>
      <c r="C97" s="311"/>
      <c r="D97" s="311"/>
      <c r="E97" s="311"/>
      <c r="F97" s="311"/>
      <c r="G97" s="311"/>
      <c r="H97" s="311"/>
      <c r="I97" s="311"/>
      <c r="J97" s="311"/>
      <c r="K97" s="310"/>
    </row>
    <row r="98" ht="18.75" customHeight="1">
      <c r="B98" s="289"/>
      <c r="C98" s="289"/>
      <c r="D98" s="289"/>
      <c r="E98" s="289"/>
      <c r="F98" s="289"/>
      <c r="G98" s="289"/>
      <c r="H98" s="289"/>
      <c r="I98" s="289"/>
      <c r="J98" s="289"/>
      <c r="K98" s="289"/>
    </row>
    <row r="99" ht="7.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2"/>
    </row>
    <row r="100" ht="45" customHeight="1">
      <c r="B100" s="293"/>
      <c r="C100" s="294" t="s">
        <v>1355</v>
      </c>
      <c r="D100" s="294"/>
      <c r="E100" s="294"/>
      <c r="F100" s="294"/>
      <c r="G100" s="294"/>
      <c r="H100" s="294"/>
      <c r="I100" s="294"/>
      <c r="J100" s="294"/>
      <c r="K100" s="295"/>
    </row>
    <row r="101" ht="17.25" customHeight="1">
      <c r="B101" s="293"/>
      <c r="C101" s="296" t="s">
        <v>1311</v>
      </c>
      <c r="D101" s="296"/>
      <c r="E101" s="296"/>
      <c r="F101" s="296" t="s">
        <v>1312</v>
      </c>
      <c r="G101" s="297"/>
      <c r="H101" s="296" t="s">
        <v>121</v>
      </c>
      <c r="I101" s="296" t="s">
        <v>61</v>
      </c>
      <c r="J101" s="296" t="s">
        <v>1313</v>
      </c>
      <c r="K101" s="295"/>
    </row>
    <row r="102" ht="17.25" customHeight="1">
      <c r="B102" s="293"/>
      <c r="C102" s="298" t="s">
        <v>1314</v>
      </c>
      <c r="D102" s="298"/>
      <c r="E102" s="298"/>
      <c r="F102" s="299" t="s">
        <v>1315</v>
      </c>
      <c r="G102" s="300"/>
      <c r="H102" s="298"/>
      <c r="I102" s="298"/>
      <c r="J102" s="298" t="s">
        <v>1316</v>
      </c>
      <c r="K102" s="295"/>
    </row>
    <row r="103" ht="5.25" customHeight="1">
      <c r="B103" s="293"/>
      <c r="C103" s="296"/>
      <c r="D103" s="296"/>
      <c r="E103" s="296"/>
      <c r="F103" s="296"/>
      <c r="G103" s="312"/>
      <c r="H103" s="296"/>
      <c r="I103" s="296"/>
      <c r="J103" s="296"/>
      <c r="K103" s="295"/>
    </row>
    <row r="104" ht="15" customHeight="1">
      <c r="B104" s="293"/>
      <c r="C104" s="282" t="s">
        <v>57</v>
      </c>
      <c r="D104" s="301"/>
      <c r="E104" s="301"/>
      <c r="F104" s="303" t="s">
        <v>1317</v>
      </c>
      <c r="G104" s="312"/>
      <c r="H104" s="282" t="s">
        <v>1356</v>
      </c>
      <c r="I104" s="282" t="s">
        <v>1319</v>
      </c>
      <c r="J104" s="282">
        <v>20</v>
      </c>
      <c r="K104" s="295"/>
    </row>
    <row r="105" ht="15" customHeight="1">
      <c r="B105" s="293"/>
      <c r="C105" s="282" t="s">
        <v>1320</v>
      </c>
      <c r="D105" s="282"/>
      <c r="E105" s="282"/>
      <c r="F105" s="303" t="s">
        <v>1317</v>
      </c>
      <c r="G105" s="282"/>
      <c r="H105" s="282" t="s">
        <v>1356</v>
      </c>
      <c r="I105" s="282" t="s">
        <v>1319</v>
      </c>
      <c r="J105" s="282">
        <v>120</v>
      </c>
      <c r="K105" s="295"/>
    </row>
    <row r="106" ht="15" customHeight="1">
      <c r="B106" s="304"/>
      <c r="C106" s="282" t="s">
        <v>1322</v>
      </c>
      <c r="D106" s="282"/>
      <c r="E106" s="282"/>
      <c r="F106" s="303" t="s">
        <v>1323</v>
      </c>
      <c r="G106" s="282"/>
      <c r="H106" s="282" t="s">
        <v>1356</v>
      </c>
      <c r="I106" s="282" t="s">
        <v>1319</v>
      </c>
      <c r="J106" s="282">
        <v>50</v>
      </c>
      <c r="K106" s="295"/>
    </row>
    <row r="107" ht="15" customHeight="1">
      <c r="B107" s="304"/>
      <c r="C107" s="282" t="s">
        <v>1325</v>
      </c>
      <c r="D107" s="282"/>
      <c r="E107" s="282"/>
      <c r="F107" s="303" t="s">
        <v>1317</v>
      </c>
      <c r="G107" s="282"/>
      <c r="H107" s="282" t="s">
        <v>1356</v>
      </c>
      <c r="I107" s="282" t="s">
        <v>1327</v>
      </c>
      <c r="J107" s="282"/>
      <c r="K107" s="295"/>
    </row>
    <row r="108" ht="15" customHeight="1">
      <c r="B108" s="304"/>
      <c r="C108" s="282" t="s">
        <v>1336</v>
      </c>
      <c r="D108" s="282"/>
      <c r="E108" s="282"/>
      <c r="F108" s="303" t="s">
        <v>1323</v>
      </c>
      <c r="G108" s="282"/>
      <c r="H108" s="282" t="s">
        <v>1356</v>
      </c>
      <c r="I108" s="282" t="s">
        <v>1319</v>
      </c>
      <c r="J108" s="282">
        <v>50</v>
      </c>
      <c r="K108" s="295"/>
    </row>
    <row r="109" ht="15" customHeight="1">
      <c r="B109" s="304"/>
      <c r="C109" s="282" t="s">
        <v>1344</v>
      </c>
      <c r="D109" s="282"/>
      <c r="E109" s="282"/>
      <c r="F109" s="303" t="s">
        <v>1323</v>
      </c>
      <c r="G109" s="282"/>
      <c r="H109" s="282" t="s">
        <v>1356</v>
      </c>
      <c r="I109" s="282" t="s">
        <v>1319</v>
      </c>
      <c r="J109" s="282">
        <v>50</v>
      </c>
      <c r="K109" s="295"/>
    </row>
    <row r="110" ht="15" customHeight="1">
      <c r="B110" s="304"/>
      <c r="C110" s="282" t="s">
        <v>1342</v>
      </c>
      <c r="D110" s="282"/>
      <c r="E110" s="282"/>
      <c r="F110" s="303" t="s">
        <v>1323</v>
      </c>
      <c r="G110" s="282"/>
      <c r="H110" s="282" t="s">
        <v>1356</v>
      </c>
      <c r="I110" s="282" t="s">
        <v>1319</v>
      </c>
      <c r="J110" s="282">
        <v>50</v>
      </c>
      <c r="K110" s="295"/>
    </row>
    <row r="111" ht="15" customHeight="1">
      <c r="B111" s="304"/>
      <c r="C111" s="282" t="s">
        <v>57</v>
      </c>
      <c r="D111" s="282"/>
      <c r="E111" s="282"/>
      <c r="F111" s="303" t="s">
        <v>1317</v>
      </c>
      <c r="G111" s="282"/>
      <c r="H111" s="282" t="s">
        <v>1357</v>
      </c>
      <c r="I111" s="282" t="s">
        <v>1319</v>
      </c>
      <c r="J111" s="282">
        <v>20</v>
      </c>
      <c r="K111" s="295"/>
    </row>
    <row r="112" ht="15" customHeight="1">
      <c r="B112" s="304"/>
      <c r="C112" s="282" t="s">
        <v>1358</v>
      </c>
      <c r="D112" s="282"/>
      <c r="E112" s="282"/>
      <c r="F112" s="303" t="s">
        <v>1317</v>
      </c>
      <c r="G112" s="282"/>
      <c r="H112" s="282" t="s">
        <v>1359</v>
      </c>
      <c r="I112" s="282" t="s">
        <v>1319</v>
      </c>
      <c r="J112" s="282">
        <v>120</v>
      </c>
      <c r="K112" s="295"/>
    </row>
    <row r="113" ht="15" customHeight="1">
      <c r="B113" s="304"/>
      <c r="C113" s="282" t="s">
        <v>42</v>
      </c>
      <c r="D113" s="282"/>
      <c r="E113" s="282"/>
      <c r="F113" s="303" t="s">
        <v>1317</v>
      </c>
      <c r="G113" s="282"/>
      <c r="H113" s="282" t="s">
        <v>1360</v>
      </c>
      <c r="I113" s="282" t="s">
        <v>1351</v>
      </c>
      <c r="J113" s="282"/>
      <c r="K113" s="295"/>
    </row>
    <row r="114" ht="15" customHeight="1">
      <c r="B114" s="304"/>
      <c r="C114" s="282" t="s">
        <v>52</v>
      </c>
      <c r="D114" s="282"/>
      <c r="E114" s="282"/>
      <c r="F114" s="303" t="s">
        <v>1317</v>
      </c>
      <c r="G114" s="282"/>
      <c r="H114" s="282" t="s">
        <v>1361</v>
      </c>
      <c r="I114" s="282" t="s">
        <v>1351</v>
      </c>
      <c r="J114" s="282"/>
      <c r="K114" s="295"/>
    </row>
    <row r="115" ht="15" customHeight="1">
      <c r="B115" s="304"/>
      <c r="C115" s="282" t="s">
        <v>61</v>
      </c>
      <c r="D115" s="282"/>
      <c r="E115" s="282"/>
      <c r="F115" s="303" t="s">
        <v>1317</v>
      </c>
      <c r="G115" s="282"/>
      <c r="H115" s="282" t="s">
        <v>1362</v>
      </c>
      <c r="I115" s="282" t="s">
        <v>1363</v>
      </c>
      <c r="J115" s="282"/>
      <c r="K115" s="295"/>
    </row>
    <row r="116" ht="15" customHeight="1">
      <c r="B116" s="307"/>
      <c r="C116" s="313"/>
      <c r="D116" s="313"/>
      <c r="E116" s="313"/>
      <c r="F116" s="313"/>
      <c r="G116" s="313"/>
      <c r="H116" s="313"/>
      <c r="I116" s="313"/>
      <c r="J116" s="313"/>
      <c r="K116" s="309"/>
    </row>
    <row r="117" ht="18.75" customHeight="1">
      <c r="B117" s="314"/>
      <c r="C117" s="278"/>
      <c r="D117" s="278"/>
      <c r="E117" s="278"/>
      <c r="F117" s="315"/>
      <c r="G117" s="278"/>
      <c r="H117" s="278"/>
      <c r="I117" s="278"/>
      <c r="J117" s="278"/>
      <c r="K117" s="314"/>
    </row>
    <row r="118" ht="18.75" customHeight="1">
      <c r="B118" s="289"/>
      <c r="C118" s="289"/>
      <c r="D118" s="289"/>
      <c r="E118" s="289"/>
      <c r="F118" s="289"/>
      <c r="G118" s="289"/>
      <c r="H118" s="289"/>
      <c r="I118" s="289"/>
      <c r="J118" s="289"/>
      <c r="K118" s="289"/>
    </row>
    <row r="119" ht="7.5" customHeight="1">
      <c r="B119" s="316"/>
      <c r="C119" s="317"/>
      <c r="D119" s="317"/>
      <c r="E119" s="317"/>
      <c r="F119" s="317"/>
      <c r="G119" s="317"/>
      <c r="H119" s="317"/>
      <c r="I119" s="317"/>
      <c r="J119" s="317"/>
      <c r="K119" s="318"/>
    </row>
    <row r="120" ht="45" customHeight="1">
      <c r="B120" s="319"/>
      <c r="C120" s="272" t="s">
        <v>1364</v>
      </c>
      <c r="D120" s="272"/>
      <c r="E120" s="272"/>
      <c r="F120" s="272"/>
      <c r="G120" s="272"/>
      <c r="H120" s="272"/>
      <c r="I120" s="272"/>
      <c r="J120" s="272"/>
      <c r="K120" s="320"/>
    </row>
    <row r="121" ht="17.25" customHeight="1">
      <c r="B121" s="321"/>
      <c r="C121" s="296" t="s">
        <v>1311</v>
      </c>
      <c r="D121" s="296"/>
      <c r="E121" s="296"/>
      <c r="F121" s="296" t="s">
        <v>1312</v>
      </c>
      <c r="G121" s="297"/>
      <c r="H121" s="296" t="s">
        <v>121</v>
      </c>
      <c r="I121" s="296" t="s">
        <v>61</v>
      </c>
      <c r="J121" s="296" t="s">
        <v>1313</v>
      </c>
      <c r="K121" s="322"/>
    </row>
    <row r="122" ht="17.25" customHeight="1">
      <c r="B122" s="321"/>
      <c r="C122" s="298" t="s">
        <v>1314</v>
      </c>
      <c r="D122" s="298"/>
      <c r="E122" s="298"/>
      <c r="F122" s="299" t="s">
        <v>1315</v>
      </c>
      <c r="G122" s="300"/>
      <c r="H122" s="298"/>
      <c r="I122" s="298"/>
      <c r="J122" s="298" t="s">
        <v>1316</v>
      </c>
      <c r="K122" s="322"/>
    </row>
    <row r="123" ht="5.25" customHeight="1">
      <c r="B123" s="323"/>
      <c r="C123" s="301"/>
      <c r="D123" s="301"/>
      <c r="E123" s="301"/>
      <c r="F123" s="301"/>
      <c r="G123" s="282"/>
      <c r="H123" s="301"/>
      <c r="I123" s="301"/>
      <c r="J123" s="301"/>
      <c r="K123" s="324"/>
    </row>
    <row r="124" ht="15" customHeight="1">
      <c r="B124" s="323"/>
      <c r="C124" s="282" t="s">
        <v>1320</v>
      </c>
      <c r="D124" s="301"/>
      <c r="E124" s="301"/>
      <c r="F124" s="303" t="s">
        <v>1317</v>
      </c>
      <c r="G124" s="282"/>
      <c r="H124" s="282" t="s">
        <v>1356</v>
      </c>
      <c r="I124" s="282" t="s">
        <v>1319</v>
      </c>
      <c r="J124" s="282">
        <v>120</v>
      </c>
      <c r="K124" s="325"/>
    </row>
    <row r="125" ht="15" customHeight="1">
      <c r="B125" s="323"/>
      <c r="C125" s="282" t="s">
        <v>1365</v>
      </c>
      <c r="D125" s="282"/>
      <c r="E125" s="282"/>
      <c r="F125" s="303" t="s">
        <v>1317</v>
      </c>
      <c r="G125" s="282"/>
      <c r="H125" s="282" t="s">
        <v>1366</v>
      </c>
      <c r="I125" s="282" t="s">
        <v>1319</v>
      </c>
      <c r="J125" s="282" t="s">
        <v>1367</v>
      </c>
      <c r="K125" s="325"/>
    </row>
    <row r="126" ht="15" customHeight="1">
      <c r="B126" s="323"/>
      <c r="C126" s="282" t="s">
        <v>1266</v>
      </c>
      <c r="D126" s="282"/>
      <c r="E126" s="282"/>
      <c r="F126" s="303" t="s">
        <v>1317</v>
      </c>
      <c r="G126" s="282"/>
      <c r="H126" s="282" t="s">
        <v>1368</v>
      </c>
      <c r="I126" s="282" t="s">
        <v>1319</v>
      </c>
      <c r="J126" s="282" t="s">
        <v>1367</v>
      </c>
      <c r="K126" s="325"/>
    </row>
    <row r="127" ht="15" customHeight="1">
      <c r="B127" s="323"/>
      <c r="C127" s="282" t="s">
        <v>1328</v>
      </c>
      <c r="D127" s="282"/>
      <c r="E127" s="282"/>
      <c r="F127" s="303" t="s">
        <v>1323</v>
      </c>
      <c r="G127" s="282"/>
      <c r="H127" s="282" t="s">
        <v>1329</v>
      </c>
      <c r="I127" s="282" t="s">
        <v>1319</v>
      </c>
      <c r="J127" s="282">
        <v>15</v>
      </c>
      <c r="K127" s="325"/>
    </row>
    <row r="128" ht="15" customHeight="1">
      <c r="B128" s="323"/>
      <c r="C128" s="305" t="s">
        <v>1330</v>
      </c>
      <c r="D128" s="305"/>
      <c r="E128" s="305"/>
      <c r="F128" s="306" t="s">
        <v>1323</v>
      </c>
      <c r="G128" s="305"/>
      <c r="H128" s="305" t="s">
        <v>1331</v>
      </c>
      <c r="I128" s="305" t="s">
        <v>1319</v>
      </c>
      <c r="J128" s="305">
        <v>15</v>
      </c>
      <c r="K128" s="325"/>
    </row>
    <row r="129" ht="15" customHeight="1">
      <c r="B129" s="323"/>
      <c r="C129" s="305" t="s">
        <v>1332</v>
      </c>
      <c r="D129" s="305"/>
      <c r="E129" s="305"/>
      <c r="F129" s="306" t="s">
        <v>1323</v>
      </c>
      <c r="G129" s="305"/>
      <c r="H129" s="305" t="s">
        <v>1333</v>
      </c>
      <c r="I129" s="305" t="s">
        <v>1319</v>
      </c>
      <c r="J129" s="305">
        <v>20</v>
      </c>
      <c r="K129" s="325"/>
    </row>
    <row r="130" ht="15" customHeight="1">
      <c r="B130" s="323"/>
      <c r="C130" s="305" t="s">
        <v>1334</v>
      </c>
      <c r="D130" s="305"/>
      <c r="E130" s="305"/>
      <c r="F130" s="306" t="s">
        <v>1323</v>
      </c>
      <c r="G130" s="305"/>
      <c r="H130" s="305" t="s">
        <v>1335</v>
      </c>
      <c r="I130" s="305" t="s">
        <v>1319</v>
      </c>
      <c r="J130" s="305">
        <v>20</v>
      </c>
      <c r="K130" s="325"/>
    </row>
    <row r="131" ht="15" customHeight="1">
      <c r="B131" s="323"/>
      <c r="C131" s="282" t="s">
        <v>1322</v>
      </c>
      <c r="D131" s="282"/>
      <c r="E131" s="282"/>
      <c r="F131" s="303" t="s">
        <v>1323</v>
      </c>
      <c r="G131" s="282"/>
      <c r="H131" s="282" t="s">
        <v>1356</v>
      </c>
      <c r="I131" s="282" t="s">
        <v>1319</v>
      </c>
      <c r="J131" s="282">
        <v>50</v>
      </c>
      <c r="K131" s="325"/>
    </row>
    <row r="132" ht="15" customHeight="1">
      <c r="B132" s="323"/>
      <c r="C132" s="282" t="s">
        <v>1336</v>
      </c>
      <c r="D132" s="282"/>
      <c r="E132" s="282"/>
      <c r="F132" s="303" t="s">
        <v>1323</v>
      </c>
      <c r="G132" s="282"/>
      <c r="H132" s="282" t="s">
        <v>1356</v>
      </c>
      <c r="I132" s="282" t="s">
        <v>1319</v>
      </c>
      <c r="J132" s="282">
        <v>50</v>
      </c>
      <c r="K132" s="325"/>
    </row>
    <row r="133" ht="15" customHeight="1">
      <c r="B133" s="323"/>
      <c r="C133" s="282" t="s">
        <v>1342</v>
      </c>
      <c r="D133" s="282"/>
      <c r="E133" s="282"/>
      <c r="F133" s="303" t="s">
        <v>1323</v>
      </c>
      <c r="G133" s="282"/>
      <c r="H133" s="282" t="s">
        <v>1356</v>
      </c>
      <c r="I133" s="282" t="s">
        <v>1319</v>
      </c>
      <c r="J133" s="282">
        <v>50</v>
      </c>
      <c r="K133" s="325"/>
    </row>
    <row r="134" ht="15" customHeight="1">
      <c r="B134" s="323"/>
      <c r="C134" s="282" t="s">
        <v>1344</v>
      </c>
      <c r="D134" s="282"/>
      <c r="E134" s="282"/>
      <c r="F134" s="303" t="s">
        <v>1323</v>
      </c>
      <c r="G134" s="282"/>
      <c r="H134" s="282" t="s">
        <v>1356</v>
      </c>
      <c r="I134" s="282" t="s">
        <v>1319</v>
      </c>
      <c r="J134" s="282">
        <v>50</v>
      </c>
      <c r="K134" s="325"/>
    </row>
    <row r="135" ht="15" customHeight="1">
      <c r="B135" s="323"/>
      <c r="C135" s="282" t="s">
        <v>126</v>
      </c>
      <c r="D135" s="282"/>
      <c r="E135" s="282"/>
      <c r="F135" s="303" t="s">
        <v>1323</v>
      </c>
      <c r="G135" s="282"/>
      <c r="H135" s="282" t="s">
        <v>1369</v>
      </c>
      <c r="I135" s="282" t="s">
        <v>1319</v>
      </c>
      <c r="J135" s="282">
        <v>255</v>
      </c>
      <c r="K135" s="325"/>
    </row>
    <row r="136" ht="15" customHeight="1">
      <c r="B136" s="323"/>
      <c r="C136" s="282" t="s">
        <v>1346</v>
      </c>
      <c r="D136" s="282"/>
      <c r="E136" s="282"/>
      <c r="F136" s="303" t="s">
        <v>1317</v>
      </c>
      <c r="G136" s="282"/>
      <c r="H136" s="282" t="s">
        <v>1370</v>
      </c>
      <c r="I136" s="282" t="s">
        <v>1348</v>
      </c>
      <c r="J136" s="282"/>
      <c r="K136" s="325"/>
    </row>
    <row r="137" ht="15" customHeight="1">
      <c r="B137" s="323"/>
      <c r="C137" s="282" t="s">
        <v>1349</v>
      </c>
      <c r="D137" s="282"/>
      <c r="E137" s="282"/>
      <c r="F137" s="303" t="s">
        <v>1317</v>
      </c>
      <c r="G137" s="282"/>
      <c r="H137" s="282" t="s">
        <v>1371</v>
      </c>
      <c r="I137" s="282" t="s">
        <v>1351</v>
      </c>
      <c r="J137" s="282"/>
      <c r="K137" s="325"/>
    </row>
    <row r="138" ht="15" customHeight="1">
      <c r="B138" s="323"/>
      <c r="C138" s="282" t="s">
        <v>1352</v>
      </c>
      <c r="D138" s="282"/>
      <c r="E138" s="282"/>
      <c r="F138" s="303" t="s">
        <v>1317</v>
      </c>
      <c r="G138" s="282"/>
      <c r="H138" s="282" t="s">
        <v>1352</v>
      </c>
      <c r="I138" s="282" t="s">
        <v>1351</v>
      </c>
      <c r="J138" s="282"/>
      <c r="K138" s="325"/>
    </row>
    <row r="139" ht="15" customHeight="1">
      <c r="B139" s="323"/>
      <c r="C139" s="282" t="s">
        <v>42</v>
      </c>
      <c r="D139" s="282"/>
      <c r="E139" s="282"/>
      <c r="F139" s="303" t="s">
        <v>1317</v>
      </c>
      <c r="G139" s="282"/>
      <c r="H139" s="282" t="s">
        <v>1372</v>
      </c>
      <c r="I139" s="282" t="s">
        <v>1351</v>
      </c>
      <c r="J139" s="282"/>
      <c r="K139" s="325"/>
    </row>
    <row r="140" ht="15" customHeight="1">
      <c r="B140" s="323"/>
      <c r="C140" s="282" t="s">
        <v>1373</v>
      </c>
      <c r="D140" s="282"/>
      <c r="E140" s="282"/>
      <c r="F140" s="303" t="s">
        <v>1317</v>
      </c>
      <c r="G140" s="282"/>
      <c r="H140" s="282" t="s">
        <v>1374</v>
      </c>
      <c r="I140" s="282" t="s">
        <v>1351</v>
      </c>
      <c r="J140" s="282"/>
      <c r="K140" s="325"/>
    </row>
    <row r="141" ht="15" customHeight="1">
      <c r="B141" s="326"/>
      <c r="C141" s="327"/>
      <c r="D141" s="327"/>
      <c r="E141" s="327"/>
      <c r="F141" s="327"/>
      <c r="G141" s="327"/>
      <c r="H141" s="327"/>
      <c r="I141" s="327"/>
      <c r="J141" s="327"/>
      <c r="K141" s="328"/>
    </row>
    <row r="142" ht="18.75" customHeight="1">
      <c r="B142" s="278"/>
      <c r="C142" s="278"/>
      <c r="D142" s="278"/>
      <c r="E142" s="278"/>
      <c r="F142" s="315"/>
      <c r="G142" s="278"/>
      <c r="H142" s="278"/>
      <c r="I142" s="278"/>
      <c r="J142" s="278"/>
      <c r="K142" s="278"/>
    </row>
    <row r="143" ht="18.75" customHeight="1">
      <c r="B143" s="289"/>
      <c r="C143" s="289"/>
      <c r="D143" s="289"/>
      <c r="E143" s="289"/>
      <c r="F143" s="289"/>
      <c r="G143" s="289"/>
      <c r="H143" s="289"/>
      <c r="I143" s="289"/>
      <c r="J143" s="289"/>
      <c r="K143" s="289"/>
    </row>
    <row r="144" ht="7.5" customHeight="1">
      <c r="B144" s="290"/>
      <c r="C144" s="291"/>
      <c r="D144" s="291"/>
      <c r="E144" s="291"/>
      <c r="F144" s="291"/>
      <c r="G144" s="291"/>
      <c r="H144" s="291"/>
      <c r="I144" s="291"/>
      <c r="J144" s="291"/>
      <c r="K144" s="292"/>
    </row>
    <row r="145" ht="45" customHeight="1">
      <c r="B145" s="293"/>
      <c r="C145" s="294" t="s">
        <v>1375</v>
      </c>
      <c r="D145" s="294"/>
      <c r="E145" s="294"/>
      <c r="F145" s="294"/>
      <c r="G145" s="294"/>
      <c r="H145" s="294"/>
      <c r="I145" s="294"/>
      <c r="J145" s="294"/>
      <c r="K145" s="295"/>
    </row>
    <row r="146" ht="17.25" customHeight="1">
      <c r="B146" s="293"/>
      <c r="C146" s="296" t="s">
        <v>1311</v>
      </c>
      <c r="D146" s="296"/>
      <c r="E146" s="296"/>
      <c r="F146" s="296" t="s">
        <v>1312</v>
      </c>
      <c r="G146" s="297"/>
      <c r="H146" s="296" t="s">
        <v>121</v>
      </c>
      <c r="I146" s="296" t="s">
        <v>61</v>
      </c>
      <c r="J146" s="296" t="s">
        <v>1313</v>
      </c>
      <c r="K146" s="295"/>
    </row>
    <row r="147" ht="17.25" customHeight="1">
      <c r="B147" s="293"/>
      <c r="C147" s="298" t="s">
        <v>1314</v>
      </c>
      <c r="D147" s="298"/>
      <c r="E147" s="298"/>
      <c r="F147" s="299" t="s">
        <v>1315</v>
      </c>
      <c r="G147" s="300"/>
      <c r="H147" s="298"/>
      <c r="I147" s="298"/>
      <c r="J147" s="298" t="s">
        <v>1316</v>
      </c>
      <c r="K147" s="295"/>
    </row>
    <row r="148" ht="5.25" customHeight="1">
      <c r="B148" s="304"/>
      <c r="C148" s="301"/>
      <c r="D148" s="301"/>
      <c r="E148" s="301"/>
      <c r="F148" s="301"/>
      <c r="G148" s="302"/>
      <c r="H148" s="301"/>
      <c r="I148" s="301"/>
      <c r="J148" s="301"/>
      <c r="K148" s="325"/>
    </row>
    <row r="149" ht="15" customHeight="1">
      <c r="B149" s="304"/>
      <c r="C149" s="329" t="s">
        <v>1320</v>
      </c>
      <c r="D149" s="282"/>
      <c r="E149" s="282"/>
      <c r="F149" s="330" t="s">
        <v>1317</v>
      </c>
      <c r="G149" s="282"/>
      <c r="H149" s="329" t="s">
        <v>1356</v>
      </c>
      <c r="I149" s="329" t="s">
        <v>1319</v>
      </c>
      <c r="J149" s="329">
        <v>120</v>
      </c>
      <c r="K149" s="325"/>
    </row>
    <row r="150" ht="15" customHeight="1">
      <c r="B150" s="304"/>
      <c r="C150" s="329" t="s">
        <v>1365</v>
      </c>
      <c r="D150" s="282"/>
      <c r="E150" s="282"/>
      <c r="F150" s="330" t="s">
        <v>1317</v>
      </c>
      <c r="G150" s="282"/>
      <c r="H150" s="329" t="s">
        <v>1376</v>
      </c>
      <c r="I150" s="329" t="s">
        <v>1319</v>
      </c>
      <c r="J150" s="329" t="s">
        <v>1367</v>
      </c>
      <c r="K150" s="325"/>
    </row>
    <row r="151" ht="15" customHeight="1">
      <c r="B151" s="304"/>
      <c r="C151" s="329" t="s">
        <v>1266</v>
      </c>
      <c r="D151" s="282"/>
      <c r="E151" s="282"/>
      <c r="F151" s="330" t="s">
        <v>1317</v>
      </c>
      <c r="G151" s="282"/>
      <c r="H151" s="329" t="s">
        <v>1377</v>
      </c>
      <c r="I151" s="329" t="s">
        <v>1319</v>
      </c>
      <c r="J151" s="329" t="s">
        <v>1367</v>
      </c>
      <c r="K151" s="325"/>
    </row>
    <row r="152" ht="15" customHeight="1">
      <c r="B152" s="304"/>
      <c r="C152" s="329" t="s">
        <v>1322</v>
      </c>
      <c r="D152" s="282"/>
      <c r="E152" s="282"/>
      <c r="F152" s="330" t="s">
        <v>1323</v>
      </c>
      <c r="G152" s="282"/>
      <c r="H152" s="329" t="s">
        <v>1356</v>
      </c>
      <c r="I152" s="329" t="s">
        <v>1319</v>
      </c>
      <c r="J152" s="329">
        <v>50</v>
      </c>
      <c r="K152" s="325"/>
    </row>
    <row r="153" ht="15" customHeight="1">
      <c r="B153" s="304"/>
      <c r="C153" s="329" t="s">
        <v>1325</v>
      </c>
      <c r="D153" s="282"/>
      <c r="E153" s="282"/>
      <c r="F153" s="330" t="s">
        <v>1317</v>
      </c>
      <c r="G153" s="282"/>
      <c r="H153" s="329" t="s">
        <v>1356</v>
      </c>
      <c r="I153" s="329" t="s">
        <v>1327</v>
      </c>
      <c r="J153" s="329"/>
      <c r="K153" s="325"/>
    </row>
    <row r="154" ht="15" customHeight="1">
      <c r="B154" s="304"/>
      <c r="C154" s="329" t="s">
        <v>1336</v>
      </c>
      <c r="D154" s="282"/>
      <c r="E154" s="282"/>
      <c r="F154" s="330" t="s">
        <v>1323</v>
      </c>
      <c r="G154" s="282"/>
      <c r="H154" s="329" t="s">
        <v>1356</v>
      </c>
      <c r="I154" s="329" t="s">
        <v>1319</v>
      </c>
      <c r="J154" s="329">
        <v>50</v>
      </c>
      <c r="K154" s="325"/>
    </row>
    <row r="155" ht="15" customHeight="1">
      <c r="B155" s="304"/>
      <c r="C155" s="329" t="s">
        <v>1344</v>
      </c>
      <c r="D155" s="282"/>
      <c r="E155" s="282"/>
      <c r="F155" s="330" t="s">
        <v>1323</v>
      </c>
      <c r="G155" s="282"/>
      <c r="H155" s="329" t="s">
        <v>1356</v>
      </c>
      <c r="I155" s="329" t="s">
        <v>1319</v>
      </c>
      <c r="J155" s="329">
        <v>50</v>
      </c>
      <c r="K155" s="325"/>
    </row>
    <row r="156" ht="15" customHeight="1">
      <c r="B156" s="304"/>
      <c r="C156" s="329" t="s">
        <v>1342</v>
      </c>
      <c r="D156" s="282"/>
      <c r="E156" s="282"/>
      <c r="F156" s="330" t="s">
        <v>1323</v>
      </c>
      <c r="G156" s="282"/>
      <c r="H156" s="329" t="s">
        <v>1356</v>
      </c>
      <c r="I156" s="329" t="s">
        <v>1319</v>
      </c>
      <c r="J156" s="329">
        <v>50</v>
      </c>
      <c r="K156" s="325"/>
    </row>
    <row r="157" ht="15" customHeight="1">
      <c r="B157" s="304"/>
      <c r="C157" s="329" t="s">
        <v>106</v>
      </c>
      <c r="D157" s="282"/>
      <c r="E157" s="282"/>
      <c r="F157" s="330" t="s">
        <v>1317</v>
      </c>
      <c r="G157" s="282"/>
      <c r="H157" s="329" t="s">
        <v>1378</v>
      </c>
      <c r="I157" s="329" t="s">
        <v>1319</v>
      </c>
      <c r="J157" s="329" t="s">
        <v>1379</v>
      </c>
      <c r="K157" s="325"/>
    </row>
    <row r="158" ht="15" customHeight="1">
      <c r="B158" s="304"/>
      <c r="C158" s="329" t="s">
        <v>1380</v>
      </c>
      <c r="D158" s="282"/>
      <c r="E158" s="282"/>
      <c r="F158" s="330" t="s">
        <v>1317</v>
      </c>
      <c r="G158" s="282"/>
      <c r="H158" s="329" t="s">
        <v>1381</v>
      </c>
      <c r="I158" s="329" t="s">
        <v>1351</v>
      </c>
      <c r="J158" s="329"/>
      <c r="K158" s="325"/>
    </row>
    <row r="159" ht="15" customHeight="1">
      <c r="B159" s="331"/>
      <c r="C159" s="313"/>
      <c r="D159" s="313"/>
      <c r="E159" s="313"/>
      <c r="F159" s="313"/>
      <c r="G159" s="313"/>
      <c r="H159" s="313"/>
      <c r="I159" s="313"/>
      <c r="J159" s="313"/>
      <c r="K159" s="332"/>
    </row>
    <row r="160" ht="18.75" customHeight="1">
      <c r="B160" s="278"/>
      <c r="C160" s="282"/>
      <c r="D160" s="282"/>
      <c r="E160" s="282"/>
      <c r="F160" s="303"/>
      <c r="G160" s="282"/>
      <c r="H160" s="282"/>
      <c r="I160" s="282"/>
      <c r="J160" s="282"/>
      <c r="K160" s="278"/>
    </row>
    <row r="161" ht="18.75" customHeight="1">
      <c r="B161" s="289"/>
      <c r="C161" s="289"/>
      <c r="D161" s="289"/>
      <c r="E161" s="289"/>
      <c r="F161" s="289"/>
      <c r="G161" s="289"/>
      <c r="H161" s="289"/>
      <c r="I161" s="289"/>
      <c r="J161" s="289"/>
      <c r="K161" s="289"/>
    </row>
    <row r="162" ht="7.5" customHeight="1">
      <c r="B162" s="268"/>
      <c r="C162" s="269"/>
      <c r="D162" s="269"/>
      <c r="E162" s="269"/>
      <c r="F162" s="269"/>
      <c r="G162" s="269"/>
      <c r="H162" s="269"/>
      <c r="I162" s="269"/>
      <c r="J162" s="269"/>
      <c r="K162" s="270"/>
    </row>
    <row r="163" ht="45" customHeight="1">
      <c r="B163" s="271"/>
      <c r="C163" s="272" t="s">
        <v>1382</v>
      </c>
      <c r="D163" s="272"/>
      <c r="E163" s="272"/>
      <c r="F163" s="272"/>
      <c r="G163" s="272"/>
      <c r="H163" s="272"/>
      <c r="I163" s="272"/>
      <c r="J163" s="272"/>
      <c r="K163" s="273"/>
    </row>
    <row r="164" ht="17.25" customHeight="1">
      <c r="B164" s="271"/>
      <c r="C164" s="296" t="s">
        <v>1311</v>
      </c>
      <c r="D164" s="296"/>
      <c r="E164" s="296"/>
      <c r="F164" s="296" t="s">
        <v>1312</v>
      </c>
      <c r="G164" s="333"/>
      <c r="H164" s="334" t="s">
        <v>121</v>
      </c>
      <c r="I164" s="334" t="s">
        <v>61</v>
      </c>
      <c r="J164" s="296" t="s">
        <v>1313</v>
      </c>
      <c r="K164" s="273"/>
    </row>
    <row r="165" ht="17.25" customHeight="1">
      <c r="B165" s="274"/>
      <c r="C165" s="298" t="s">
        <v>1314</v>
      </c>
      <c r="D165" s="298"/>
      <c r="E165" s="298"/>
      <c r="F165" s="299" t="s">
        <v>1315</v>
      </c>
      <c r="G165" s="335"/>
      <c r="H165" s="336"/>
      <c r="I165" s="336"/>
      <c r="J165" s="298" t="s">
        <v>1316</v>
      </c>
      <c r="K165" s="276"/>
    </row>
    <row r="166" ht="5.25" customHeight="1">
      <c r="B166" s="304"/>
      <c r="C166" s="301"/>
      <c r="D166" s="301"/>
      <c r="E166" s="301"/>
      <c r="F166" s="301"/>
      <c r="G166" s="302"/>
      <c r="H166" s="301"/>
      <c r="I166" s="301"/>
      <c r="J166" s="301"/>
      <c r="K166" s="325"/>
    </row>
    <row r="167" ht="15" customHeight="1">
      <c r="B167" s="304"/>
      <c r="C167" s="282" t="s">
        <v>1320</v>
      </c>
      <c r="D167" s="282"/>
      <c r="E167" s="282"/>
      <c r="F167" s="303" t="s">
        <v>1317</v>
      </c>
      <c r="G167" s="282"/>
      <c r="H167" s="282" t="s">
        <v>1356</v>
      </c>
      <c r="I167" s="282" t="s">
        <v>1319</v>
      </c>
      <c r="J167" s="282">
        <v>120</v>
      </c>
      <c r="K167" s="325"/>
    </row>
    <row r="168" ht="15" customHeight="1">
      <c r="B168" s="304"/>
      <c r="C168" s="282" t="s">
        <v>1365</v>
      </c>
      <c r="D168" s="282"/>
      <c r="E168" s="282"/>
      <c r="F168" s="303" t="s">
        <v>1317</v>
      </c>
      <c r="G168" s="282"/>
      <c r="H168" s="282" t="s">
        <v>1366</v>
      </c>
      <c r="I168" s="282" t="s">
        <v>1319</v>
      </c>
      <c r="J168" s="282" t="s">
        <v>1367</v>
      </c>
      <c r="K168" s="325"/>
    </row>
    <row r="169" ht="15" customHeight="1">
      <c r="B169" s="304"/>
      <c r="C169" s="282" t="s">
        <v>1266</v>
      </c>
      <c r="D169" s="282"/>
      <c r="E169" s="282"/>
      <c r="F169" s="303" t="s">
        <v>1317</v>
      </c>
      <c r="G169" s="282"/>
      <c r="H169" s="282" t="s">
        <v>1383</v>
      </c>
      <c r="I169" s="282" t="s">
        <v>1319</v>
      </c>
      <c r="J169" s="282" t="s">
        <v>1367</v>
      </c>
      <c r="K169" s="325"/>
    </row>
    <row r="170" ht="15" customHeight="1">
      <c r="B170" s="304"/>
      <c r="C170" s="282" t="s">
        <v>1322</v>
      </c>
      <c r="D170" s="282"/>
      <c r="E170" s="282"/>
      <c r="F170" s="303" t="s">
        <v>1323</v>
      </c>
      <c r="G170" s="282"/>
      <c r="H170" s="282" t="s">
        <v>1383</v>
      </c>
      <c r="I170" s="282" t="s">
        <v>1319</v>
      </c>
      <c r="J170" s="282">
        <v>50</v>
      </c>
      <c r="K170" s="325"/>
    </row>
    <row r="171" ht="15" customHeight="1">
      <c r="B171" s="304"/>
      <c r="C171" s="282" t="s">
        <v>1325</v>
      </c>
      <c r="D171" s="282"/>
      <c r="E171" s="282"/>
      <c r="F171" s="303" t="s">
        <v>1317</v>
      </c>
      <c r="G171" s="282"/>
      <c r="H171" s="282" t="s">
        <v>1383</v>
      </c>
      <c r="I171" s="282" t="s">
        <v>1327</v>
      </c>
      <c r="J171" s="282"/>
      <c r="K171" s="325"/>
    </row>
    <row r="172" ht="15" customHeight="1">
      <c r="B172" s="304"/>
      <c r="C172" s="282" t="s">
        <v>1336</v>
      </c>
      <c r="D172" s="282"/>
      <c r="E172" s="282"/>
      <c r="F172" s="303" t="s">
        <v>1323</v>
      </c>
      <c r="G172" s="282"/>
      <c r="H172" s="282" t="s">
        <v>1383</v>
      </c>
      <c r="I172" s="282" t="s">
        <v>1319</v>
      </c>
      <c r="J172" s="282">
        <v>50</v>
      </c>
      <c r="K172" s="325"/>
    </row>
    <row r="173" ht="15" customHeight="1">
      <c r="B173" s="304"/>
      <c r="C173" s="282" t="s">
        <v>1344</v>
      </c>
      <c r="D173" s="282"/>
      <c r="E173" s="282"/>
      <c r="F173" s="303" t="s">
        <v>1323</v>
      </c>
      <c r="G173" s="282"/>
      <c r="H173" s="282" t="s">
        <v>1383</v>
      </c>
      <c r="I173" s="282" t="s">
        <v>1319</v>
      </c>
      <c r="J173" s="282">
        <v>50</v>
      </c>
      <c r="K173" s="325"/>
    </row>
    <row r="174" ht="15" customHeight="1">
      <c r="B174" s="304"/>
      <c r="C174" s="282" t="s">
        <v>1342</v>
      </c>
      <c r="D174" s="282"/>
      <c r="E174" s="282"/>
      <c r="F174" s="303" t="s">
        <v>1323</v>
      </c>
      <c r="G174" s="282"/>
      <c r="H174" s="282" t="s">
        <v>1383</v>
      </c>
      <c r="I174" s="282" t="s">
        <v>1319</v>
      </c>
      <c r="J174" s="282">
        <v>50</v>
      </c>
      <c r="K174" s="325"/>
    </row>
    <row r="175" ht="15" customHeight="1">
      <c r="B175" s="304"/>
      <c r="C175" s="282" t="s">
        <v>120</v>
      </c>
      <c r="D175" s="282"/>
      <c r="E175" s="282"/>
      <c r="F175" s="303" t="s">
        <v>1317</v>
      </c>
      <c r="G175" s="282"/>
      <c r="H175" s="282" t="s">
        <v>1384</v>
      </c>
      <c r="I175" s="282" t="s">
        <v>1385</v>
      </c>
      <c r="J175" s="282"/>
      <c r="K175" s="325"/>
    </row>
    <row r="176" ht="15" customHeight="1">
      <c r="B176" s="304"/>
      <c r="C176" s="282" t="s">
        <v>61</v>
      </c>
      <c r="D176" s="282"/>
      <c r="E176" s="282"/>
      <c r="F176" s="303" t="s">
        <v>1317</v>
      </c>
      <c r="G176" s="282"/>
      <c r="H176" s="282" t="s">
        <v>1386</v>
      </c>
      <c r="I176" s="282" t="s">
        <v>1387</v>
      </c>
      <c r="J176" s="282">
        <v>1</v>
      </c>
      <c r="K176" s="325"/>
    </row>
    <row r="177" ht="15" customHeight="1">
      <c r="B177" s="304"/>
      <c r="C177" s="282" t="s">
        <v>57</v>
      </c>
      <c r="D177" s="282"/>
      <c r="E177" s="282"/>
      <c r="F177" s="303" t="s">
        <v>1317</v>
      </c>
      <c r="G177" s="282"/>
      <c r="H177" s="282" t="s">
        <v>1388</v>
      </c>
      <c r="I177" s="282" t="s">
        <v>1319</v>
      </c>
      <c r="J177" s="282">
        <v>20</v>
      </c>
      <c r="K177" s="325"/>
    </row>
    <row r="178" ht="15" customHeight="1">
      <c r="B178" s="304"/>
      <c r="C178" s="282" t="s">
        <v>121</v>
      </c>
      <c r="D178" s="282"/>
      <c r="E178" s="282"/>
      <c r="F178" s="303" t="s">
        <v>1317</v>
      </c>
      <c r="G178" s="282"/>
      <c r="H178" s="282" t="s">
        <v>1389</v>
      </c>
      <c r="I178" s="282" t="s">
        <v>1319</v>
      </c>
      <c r="J178" s="282">
        <v>255</v>
      </c>
      <c r="K178" s="325"/>
    </row>
    <row r="179" ht="15" customHeight="1">
      <c r="B179" s="304"/>
      <c r="C179" s="282" t="s">
        <v>122</v>
      </c>
      <c r="D179" s="282"/>
      <c r="E179" s="282"/>
      <c r="F179" s="303" t="s">
        <v>1317</v>
      </c>
      <c r="G179" s="282"/>
      <c r="H179" s="282" t="s">
        <v>1282</v>
      </c>
      <c r="I179" s="282" t="s">
        <v>1319</v>
      </c>
      <c r="J179" s="282">
        <v>10</v>
      </c>
      <c r="K179" s="325"/>
    </row>
    <row r="180" ht="15" customHeight="1">
      <c r="B180" s="304"/>
      <c r="C180" s="282" t="s">
        <v>123</v>
      </c>
      <c r="D180" s="282"/>
      <c r="E180" s="282"/>
      <c r="F180" s="303" t="s">
        <v>1317</v>
      </c>
      <c r="G180" s="282"/>
      <c r="H180" s="282" t="s">
        <v>1390</v>
      </c>
      <c r="I180" s="282" t="s">
        <v>1351</v>
      </c>
      <c r="J180" s="282"/>
      <c r="K180" s="325"/>
    </row>
    <row r="181" ht="15" customHeight="1">
      <c r="B181" s="304"/>
      <c r="C181" s="282" t="s">
        <v>1391</v>
      </c>
      <c r="D181" s="282"/>
      <c r="E181" s="282"/>
      <c r="F181" s="303" t="s">
        <v>1317</v>
      </c>
      <c r="G181" s="282"/>
      <c r="H181" s="282" t="s">
        <v>1392</v>
      </c>
      <c r="I181" s="282" t="s">
        <v>1351</v>
      </c>
      <c r="J181" s="282"/>
      <c r="K181" s="325"/>
    </row>
    <row r="182" ht="15" customHeight="1">
      <c r="B182" s="304"/>
      <c r="C182" s="282" t="s">
        <v>1380</v>
      </c>
      <c r="D182" s="282"/>
      <c r="E182" s="282"/>
      <c r="F182" s="303" t="s">
        <v>1317</v>
      </c>
      <c r="G182" s="282"/>
      <c r="H182" s="282" t="s">
        <v>1393</v>
      </c>
      <c r="I182" s="282" t="s">
        <v>1351</v>
      </c>
      <c r="J182" s="282"/>
      <c r="K182" s="325"/>
    </row>
    <row r="183" ht="15" customHeight="1">
      <c r="B183" s="304"/>
      <c r="C183" s="282" t="s">
        <v>125</v>
      </c>
      <c r="D183" s="282"/>
      <c r="E183" s="282"/>
      <c r="F183" s="303" t="s">
        <v>1323</v>
      </c>
      <c r="G183" s="282"/>
      <c r="H183" s="282" t="s">
        <v>1394</v>
      </c>
      <c r="I183" s="282" t="s">
        <v>1319</v>
      </c>
      <c r="J183" s="282">
        <v>50</v>
      </c>
      <c r="K183" s="325"/>
    </row>
    <row r="184" ht="15" customHeight="1">
      <c r="B184" s="304"/>
      <c r="C184" s="282" t="s">
        <v>1395</v>
      </c>
      <c r="D184" s="282"/>
      <c r="E184" s="282"/>
      <c r="F184" s="303" t="s">
        <v>1323</v>
      </c>
      <c r="G184" s="282"/>
      <c r="H184" s="282" t="s">
        <v>1396</v>
      </c>
      <c r="I184" s="282" t="s">
        <v>1397</v>
      </c>
      <c r="J184" s="282"/>
      <c r="K184" s="325"/>
    </row>
    <row r="185" ht="15" customHeight="1">
      <c r="B185" s="304"/>
      <c r="C185" s="282" t="s">
        <v>1398</v>
      </c>
      <c r="D185" s="282"/>
      <c r="E185" s="282"/>
      <c r="F185" s="303" t="s">
        <v>1323</v>
      </c>
      <c r="G185" s="282"/>
      <c r="H185" s="282" t="s">
        <v>1399</v>
      </c>
      <c r="I185" s="282" t="s">
        <v>1397</v>
      </c>
      <c r="J185" s="282"/>
      <c r="K185" s="325"/>
    </row>
    <row r="186" ht="15" customHeight="1">
      <c r="B186" s="304"/>
      <c r="C186" s="282" t="s">
        <v>1400</v>
      </c>
      <c r="D186" s="282"/>
      <c r="E186" s="282"/>
      <c r="F186" s="303" t="s">
        <v>1323</v>
      </c>
      <c r="G186" s="282"/>
      <c r="H186" s="282" t="s">
        <v>1401</v>
      </c>
      <c r="I186" s="282" t="s">
        <v>1397</v>
      </c>
      <c r="J186" s="282"/>
      <c r="K186" s="325"/>
    </row>
    <row r="187" ht="15" customHeight="1">
      <c r="B187" s="304"/>
      <c r="C187" s="337" t="s">
        <v>1402</v>
      </c>
      <c r="D187" s="282"/>
      <c r="E187" s="282"/>
      <c r="F187" s="303" t="s">
        <v>1323</v>
      </c>
      <c r="G187" s="282"/>
      <c r="H187" s="282" t="s">
        <v>1403</v>
      </c>
      <c r="I187" s="282" t="s">
        <v>1404</v>
      </c>
      <c r="J187" s="338" t="s">
        <v>1405</v>
      </c>
      <c r="K187" s="325"/>
    </row>
    <row r="188" ht="15" customHeight="1">
      <c r="B188" s="304"/>
      <c r="C188" s="288" t="s">
        <v>46</v>
      </c>
      <c r="D188" s="282"/>
      <c r="E188" s="282"/>
      <c r="F188" s="303" t="s">
        <v>1317</v>
      </c>
      <c r="G188" s="282"/>
      <c r="H188" s="278" t="s">
        <v>1406</v>
      </c>
      <c r="I188" s="282" t="s">
        <v>1407</v>
      </c>
      <c r="J188" s="282"/>
      <c r="K188" s="325"/>
    </row>
    <row r="189" ht="15" customHeight="1">
      <c r="B189" s="304"/>
      <c r="C189" s="288" t="s">
        <v>1408</v>
      </c>
      <c r="D189" s="282"/>
      <c r="E189" s="282"/>
      <c r="F189" s="303" t="s">
        <v>1317</v>
      </c>
      <c r="G189" s="282"/>
      <c r="H189" s="282" t="s">
        <v>1409</v>
      </c>
      <c r="I189" s="282" t="s">
        <v>1351</v>
      </c>
      <c r="J189" s="282"/>
      <c r="K189" s="325"/>
    </row>
    <row r="190" ht="15" customHeight="1">
      <c r="B190" s="304"/>
      <c r="C190" s="288" t="s">
        <v>1410</v>
      </c>
      <c r="D190" s="282"/>
      <c r="E190" s="282"/>
      <c r="F190" s="303" t="s">
        <v>1317</v>
      </c>
      <c r="G190" s="282"/>
      <c r="H190" s="282" t="s">
        <v>1411</v>
      </c>
      <c r="I190" s="282" t="s">
        <v>1351</v>
      </c>
      <c r="J190" s="282"/>
      <c r="K190" s="325"/>
    </row>
    <row r="191" ht="15" customHeight="1">
      <c r="B191" s="304"/>
      <c r="C191" s="288" t="s">
        <v>1412</v>
      </c>
      <c r="D191" s="282"/>
      <c r="E191" s="282"/>
      <c r="F191" s="303" t="s">
        <v>1323</v>
      </c>
      <c r="G191" s="282"/>
      <c r="H191" s="282" t="s">
        <v>1413</v>
      </c>
      <c r="I191" s="282" t="s">
        <v>1351</v>
      </c>
      <c r="J191" s="282"/>
      <c r="K191" s="325"/>
    </row>
    <row r="192" ht="15" customHeight="1">
      <c r="B192" s="331"/>
      <c r="C192" s="339"/>
      <c r="D192" s="313"/>
      <c r="E192" s="313"/>
      <c r="F192" s="313"/>
      <c r="G192" s="313"/>
      <c r="H192" s="313"/>
      <c r="I192" s="313"/>
      <c r="J192" s="313"/>
      <c r="K192" s="332"/>
    </row>
    <row r="193" ht="18.75" customHeight="1">
      <c r="B193" s="278"/>
      <c r="C193" s="282"/>
      <c r="D193" s="282"/>
      <c r="E193" s="282"/>
      <c r="F193" s="303"/>
      <c r="G193" s="282"/>
      <c r="H193" s="282"/>
      <c r="I193" s="282"/>
      <c r="J193" s="282"/>
      <c r="K193" s="278"/>
    </row>
    <row r="194" ht="18.75" customHeight="1">
      <c r="B194" s="278"/>
      <c r="C194" s="282"/>
      <c r="D194" s="282"/>
      <c r="E194" s="282"/>
      <c r="F194" s="303"/>
      <c r="G194" s="282"/>
      <c r="H194" s="282"/>
      <c r="I194" s="282"/>
      <c r="J194" s="282"/>
      <c r="K194" s="278"/>
    </row>
    <row r="195" ht="18.75" customHeight="1">
      <c r="B195" s="289"/>
      <c r="C195" s="289"/>
      <c r="D195" s="289"/>
      <c r="E195" s="289"/>
      <c r="F195" s="289"/>
      <c r="G195" s="289"/>
      <c r="H195" s="289"/>
      <c r="I195" s="289"/>
      <c r="J195" s="289"/>
      <c r="K195" s="289"/>
    </row>
    <row r="196" ht="13.5">
      <c r="B196" s="268"/>
      <c r="C196" s="269"/>
      <c r="D196" s="269"/>
      <c r="E196" s="269"/>
      <c r="F196" s="269"/>
      <c r="G196" s="269"/>
      <c r="H196" s="269"/>
      <c r="I196" s="269"/>
      <c r="J196" s="269"/>
      <c r="K196" s="270"/>
    </row>
    <row r="197" ht="21">
      <c r="B197" s="271"/>
      <c r="C197" s="272" t="s">
        <v>1414</v>
      </c>
      <c r="D197" s="272"/>
      <c r="E197" s="272"/>
      <c r="F197" s="272"/>
      <c r="G197" s="272"/>
      <c r="H197" s="272"/>
      <c r="I197" s="272"/>
      <c r="J197" s="272"/>
      <c r="K197" s="273"/>
    </row>
    <row r="198" ht="25.5" customHeight="1">
      <c r="B198" s="271"/>
      <c r="C198" s="340" t="s">
        <v>1415</v>
      </c>
      <c r="D198" s="340"/>
      <c r="E198" s="340"/>
      <c r="F198" s="340" t="s">
        <v>1416</v>
      </c>
      <c r="G198" s="341"/>
      <c r="H198" s="340" t="s">
        <v>1417</v>
      </c>
      <c r="I198" s="340"/>
      <c r="J198" s="340"/>
      <c r="K198" s="273"/>
    </row>
    <row r="199" ht="5.25" customHeight="1">
      <c r="B199" s="304"/>
      <c r="C199" s="301"/>
      <c r="D199" s="301"/>
      <c r="E199" s="301"/>
      <c r="F199" s="301"/>
      <c r="G199" s="282"/>
      <c r="H199" s="301"/>
      <c r="I199" s="301"/>
      <c r="J199" s="301"/>
      <c r="K199" s="325"/>
    </row>
    <row r="200" ht="15" customHeight="1">
      <c r="B200" s="304"/>
      <c r="C200" s="282" t="s">
        <v>1407</v>
      </c>
      <c r="D200" s="282"/>
      <c r="E200" s="282"/>
      <c r="F200" s="303" t="s">
        <v>47</v>
      </c>
      <c r="G200" s="282"/>
      <c r="H200" s="282" t="s">
        <v>1418</v>
      </c>
      <c r="I200" s="282"/>
      <c r="J200" s="282"/>
      <c r="K200" s="325"/>
    </row>
    <row r="201" ht="15" customHeight="1">
      <c r="B201" s="304"/>
      <c r="C201" s="310"/>
      <c r="D201" s="282"/>
      <c r="E201" s="282"/>
      <c r="F201" s="303" t="s">
        <v>48</v>
      </c>
      <c r="G201" s="282"/>
      <c r="H201" s="282" t="s">
        <v>1419</v>
      </c>
      <c r="I201" s="282"/>
      <c r="J201" s="282"/>
      <c r="K201" s="325"/>
    </row>
    <row r="202" ht="15" customHeight="1">
      <c r="B202" s="304"/>
      <c r="C202" s="310"/>
      <c r="D202" s="282"/>
      <c r="E202" s="282"/>
      <c r="F202" s="303" t="s">
        <v>51</v>
      </c>
      <c r="G202" s="282"/>
      <c r="H202" s="282" t="s">
        <v>1420</v>
      </c>
      <c r="I202" s="282"/>
      <c r="J202" s="282"/>
      <c r="K202" s="325"/>
    </row>
    <row r="203" ht="15" customHeight="1">
      <c r="B203" s="304"/>
      <c r="C203" s="282"/>
      <c r="D203" s="282"/>
      <c r="E203" s="282"/>
      <c r="F203" s="303" t="s">
        <v>49</v>
      </c>
      <c r="G203" s="282"/>
      <c r="H203" s="282" t="s">
        <v>1421</v>
      </c>
      <c r="I203" s="282"/>
      <c r="J203" s="282"/>
      <c r="K203" s="325"/>
    </row>
    <row r="204" ht="15" customHeight="1">
      <c r="B204" s="304"/>
      <c r="C204" s="282"/>
      <c r="D204" s="282"/>
      <c r="E204" s="282"/>
      <c r="F204" s="303" t="s">
        <v>50</v>
      </c>
      <c r="G204" s="282"/>
      <c r="H204" s="282" t="s">
        <v>1422</v>
      </c>
      <c r="I204" s="282"/>
      <c r="J204" s="282"/>
      <c r="K204" s="325"/>
    </row>
    <row r="205" ht="15" customHeight="1">
      <c r="B205" s="304"/>
      <c r="C205" s="282"/>
      <c r="D205" s="282"/>
      <c r="E205" s="282"/>
      <c r="F205" s="303"/>
      <c r="G205" s="282"/>
      <c r="H205" s="282"/>
      <c r="I205" s="282"/>
      <c r="J205" s="282"/>
      <c r="K205" s="325"/>
    </row>
    <row r="206" ht="15" customHeight="1">
      <c r="B206" s="304"/>
      <c r="C206" s="282" t="s">
        <v>1363</v>
      </c>
      <c r="D206" s="282"/>
      <c r="E206" s="282"/>
      <c r="F206" s="303" t="s">
        <v>83</v>
      </c>
      <c r="G206" s="282"/>
      <c r="H206" s="282" t="s">
        <v>1423</v>
      </c>
      <c r="I206" s="282"/>
      <c r="J206" s="282"/>
      <c r="K206" s="325"/>
    </row>
    <row r="207" ht="15" customHeight="1">
      <c r="B207" s="304"/>
      <c r="C207" s="310"/>
      <c r="D207" s="282"/>
      <c r="E207" s="282"/>
      <c r="F207" s="303" t="s">
        <v>1262</v>
      </c>
      <c r="G207" s="282"/>
      <c r="H207" s="282" t="s">
        <v>1263</v>
      </c>
      <c r="I207" s="282"/>
      <c r="J207" s="282"/>
      <c r="K207" s="325"/>
    </row>
    <row r="208" ht="15" customHeight="1">
      <c r="B208" s="304"/>
      <c r="C208" s="282"/>
      <c r="D208" s="282"/>
      <c r="E208" s="282"/>
      <c r="F208" s="303" t="s">
        <v>1260</v>
      </c>
      <c r="G208" s="282"/>
      <c r="H208" s="282" t="s">
        <v>1424</v>
      </c>
      <c r="I208" s="282"/>
      <c r="J208" s="282"/>
      <c r="K208" s="325"/>
    </row>
    <row r="209" ht="15" customHeight="1">
      <c r="B209" s="342"/>
      <c r="C209" s="310"/>
      <c r="D209" s="310"/>
      <c r="E209" s="310"/>
      <c r="F209" s="303" t="s">
        <v>89</v>
      </c>
      <c r="G209" s="288"/>
      <c r="H209" s="329" t="s">
        <v>88</v>
      </c>
      <c r="I209" s="329"/>
      <c r="J209" s="329"/>
      <c r="K209" s="343"/>
    </row>
    <row r="210" ht="15" customHeight="1">
      <c r="B210" s="342"/>
      <c r="C210" s="310"/>
      <c r="D210" s="310"/>
      <c r="E210" s="310"/>
      <c r="F210" s="303" t="s">
        <v>1264</v>
      </c>
      <c r="G210" s="288"/>
      <c r="H210" s="329" t="s">
        <v>1425</v>
      </c>
      <c r="I210" s="329"/>
      <c r="J210" s="329"/>
      <c r="K210" s="343"/>
    </row>
    <row r="211" ht="15" customHeight="1">
      <c r="B211" s="342"/>
      <c r="C211" s="310"/>
      <c r="D211" s="310"/>
      <c r="E211" s="310"/>
      <c r="F211" s="344"/>
      <c r="G211" s="288"/>
      <c r="H211" s="345"/>
      <c r="I211" s="345"/>
      <c r="J211" s="345"/>
      <c r="K211" s="343"/>
    </row>
    <row r="212" ht="15" customHeight="1">
      <c r="B212" s="342"/>
      <c r="C212" s="282" t="s">
        <v>1387</v>
      </c>
      <c r="D212" s="310"/>
      <c r="E212" s="310"/>
      <c r="F212" s="303">
        <v>1</v>
      </c>
      <c r="G212" s="288"/>
      <c r="H212" s="329" t="s">
        <v>1426</v>
      </c>
      <c r="I212" s="329"/>
      <c r="J212" s="329"/>
      <c r="K212" s="343"/>
    </row>
    <row r="213" ht="15" customHeight="1">
      <c r="B213" s="342"/>
      <c r="C213" s="310"/>
      <c r="D213" s="310"/>
      <c r="E213" s="310"/>
      <c r="F213" s="303">
        <v>2</v>
      </c>
      <c r="G213" s="288"/>
      <c r="H213" s="329" t="s">
        <v>1427</v>
      </c>
      <c r="I213" s="329"/>
      <c r="J213" s="329"/>
      <c r="K213" s="343"/>
    </row>
    <row r="214" ht="15" customHeight="1">
      <c r="B214" s="342"/>
      <c r="C214" s="310"/>
      <c r="D214" s="310"/>
      <c r="E214" s="310"/>
      <c r="F214" s="303">
        <v>3</v>
      </c>
      <c r="G214" s="288"/>
      <c r="H214" s="329" t="s">
        <v>1428</v>
      </c>
      <c r="I214" s="329"/>
      <c r="J214" s="329"/>
      <c r="K214" s="343"/>
    </row>
    <row r="215" ht="15" customHeight="1">
      <c r="B215" s="342"/>
      <c r="C215" s="310"/>
      <c r="D215" s="310"/>
      <c r="E215" s="310"/>
      <c r="F215" s="303">
        <v>4</v>
      </c>
      <c r="G215" s="288"/>
      <c r="H215" s="329" t="s">
        <v>1429</v>
      </c>
      <c r="I215" s="329"/>
      <c r="J215" s="329"/>
      <c r="K215" s="343"/>
    </row>
    <row r="216" ht="12.75" customHeight="1">
      <c r="B216" s="346"/>
      <c r="C216" s="347"/>
      <c r="D216" s="347"/>
      <c r="E216" s="347"/>
      <c r="F216" s="347"/>
      <c r="G216" s="347"/>
      <c r="H216" s="347"/>
      <c r="I216" s="347"/>
      <c r="J216" s="347"/>
      <c r="K216" s="348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Martina-PC\Martina</dc:creator>
  <cp:lastModifiedBy>Martina-PC\Martina</cp:lastModifiedBy>
  <dcterms:created xsi:type="dcterms:W3CDTF">2018-06-12T10:06:20Z</dcterms:created>
  <dcterms:modified xsi:type="dcterms:W3CDTF">2018-06-12T10:06:31Z</dcterms:modified>
</cp:coreProperties>
</file>